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40" windowHeight="9300" activeTab="4"/>
  </bookViews>
  <sheets>
    <sheet name="scores" sheetId="1" r:id="rId1"/>
    <sheet name="structuur" sheetId="2" r:id="rId2"/>
    <sheet name="regels" sheetId="3" r:id="rId3"/>
    <sheet name="formulier" sheetId="4" r:id="rId4"/>
    <sheet name="resultaat" sheetId="5" r:id="rId5"/>
  </sheets>
  <definedNames>
    <definedName name="_xlnm.Print_Area" localSheetId="0">'scores'!$B$1:$S$26</definedName>
  </definedNames>
  <calcPr fullCalcOnLoad="1"/>
</workbook>
</file>

<file path=xl/sharedStrings.xml><?xml version="1.0" encoding="utf-8"?>
<sst xmlns="http://schemas.openxmlformats.org/spreadsheetml/2006/main" count="1358" uniqueCount="234">
  <si>
    <t>Staunton 4</t>
  </si>
  <si>
    <t>Staunton 3</t>
  </si>
  <si>
    <t>Het Schaakkwartier</t>
  </si>
  <si>
    <t>24½</t>
  </si>
  <si>
    <t>Bedum</t>
  </si>
  <si>
    <t>Gronitas (j)</t>
  </si>
  <si>
    <t>Middelstum 2</t>
  </si>
  <si>
    <t>7.</t>
  </si>
  <si>
    <t>SISSA 4</t>
  </si>
  <si>
    <t>18½</t>
  </si>
  <si>
    <t>Lewenborg 2</t>
  </si>
  <si>
    <t>8.</t>
  </si>
  <si>
    <t>DAC 2</t>
  </si>
  <si>
    <t>14½</t>
  </si>
  <si>
    <t>JH Kruit</t>
  </si>
  <si>
    <t>Groningen 5</t>
  </si>
  <si>
    <t>Het Kasteel 2</t>
  </si>
  <si>
    <t>Valthermond</t>
  </si>
  <si>
    <t>De ranglijst na ronde 29 (dinsdag 10 april 2012)</t>
  </si>
  <si>
    <t>Oostermoer 2</t>
  </si>
  <si>
    <t>Rochade</t>
  </si>
  <si>
    <t>17½</t>
  </si>
  <si>
    <t>P</t>
  </si>
  <si>
    <t>Van der Linde 2</t>
  </si>
  <si>
    <t>Veendam 3</t>
  </si>
  <si>
    <t>De ranglijst na ronde 28 (dinsdag 3 april 2012)</t>
  </si>
  <si>
    <t>De ranglijst na ronde 27 (dinsdag 27 maart 2012)</t>
  </si>
  <si>
    <t>De ranglijst na ronde 26 (dinsdag 20 maart 2012)</t>
  </si>
  <si>
    <t>Rating KNSB</t>
  </si>
  <si>
    <t>Gemiddeld</t>
  </si>
  <si>
    <t>Hilbrand Barkema *</t>
  </si>
  <si>
    <t>Henk Klugkist *</t>
  </si>
  <si>
    <t>* = oude rating</t>
  </si>
  <si>
    <t>partijen</t>
  </si>
  <si>
    <t>PpP</t>
  </si>
  <si>
    <t>A</t>
  </si>
  <si>
    <t>B</t>
  </si>
  <si>
    <t>C</t>
  </si>
  <si>
    <t>Tijdverdeling</t>
  </si>
  <si>
    <t>A-D</t>
  </si>
  <si>
    <t xml:space="preserve"> 12 - 18</t>
  </si>
  <si>
    <t xml:space="preserve">  9 - 21</t>
  </si>
  <si>
    <t xml:space="preserve">  5 - 25</t>
  </si>
  <si>
    <t xml:space="preserve"> 15 - 15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</si>
  <si>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</si>
  <si>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</si>
  <si>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</si>
  <si>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</si>
  <si>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</si>
  <si>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</si>
  <si>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</si>
  <si>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</si>
  <si>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</si>
  <si>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</si>
  <si>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</si>
  <si>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</si>
  <si>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</si>
  <si>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</si>
  <si>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</si>
  <si>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</si>
  <si>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D1</t>
  </si>
  <si>
    <t>D2</t>
  </si>
  <si>
    <t>D3</t>
  </si>
  <si>
    <t>D4</t>
  </si>
  <si>
    <t>D5</t>
  </si>
  <si>
    <t>D6</t>
  </si>
  <si>
    <t>Waardering Winst</t>
  </si>
  <si>
    <t>Waardering Remise</t>
  </si>
  <si>
    <t>gemiddeld</t>
  </si>
  <si>
    <t>Waardering Afwezig</t>
  </si>
  <si>
    <t>Benno Dekker</t>
  </si>
  <si>
    <t>B6</t>
  </si>
  <si>
    <t>-</t>
  </si>
  <si>
    <t>plus 1</t>
  </si>
  <si>
    <t>min1</t>
  </si>
  <si>
    <t>plus 2</t>
  </si>
  <si>
    <t>min2</t>
  </si>
  <si>
    <t xml:space="preserve">Is </t>
  </si>
  <si>
    <t>minuten</t>
  </si>
  <si>
    <t>plus 3</t>
  </si>
  <si>
    <t>min3</t>
  </si>
  <si>
    <t>A-A, B-B, C-C, D-D</t>
  </si>
  <si>
    <t>A-B,  B-C,  C-D</t>
  </si>
  <si>
    <t>A-C,  B-D</t>
  </si>
  <si>
    <t>delta</t>
  </si>
  <si>
    <t>Tegen</t>
  </si>
  <si>
    <t>Kleur</t>
  </si>
  <si>
    <t>Resultaat</t>
  </si>
  <si>
    <t>Mat</t>
  </si>
  <si>
    <t>Klok</t>
  </si>
  <si>
    <t>Pat</t>
  </si>
  <si>
    <t>Regl Rem</t>
  </si>
  <si>
    <t>Punten Totaal</t>
  </si>
  <si>
    <t>Ronde</t>
  </si>
  <si>
    <t>Alex van der Berg</t>
  </si>
  <si>
    <t>R. J. de Vries</t>
  </si>
  <si>
    <t>Regels:</t>
  </si>
  <si>
    <t>Er wordt doorgespeeld tot de tijd op is</t>
  </si>
  <si>
    <t>Er wordt niet opgegeven</t>
  </si>
  <si>
    <t>Mat is verloren</t>
  </si>
  <si>
    <t>Pat is remise</t>
  </si>
  <si>
    <t>2 vlaggen gevallen, dan remise</t>
  </si>
  <si>
    <t>1 vlag gevallen, dan verloren; tenzij de tegenstander geen materiaal heeft om mat te zetten, dan remise</t>
  </si>
  <si>
    <t>Er wordt geen remise aangeboden</t>
  </si>
  <si>
    <t>Geen aanvalskansen, dan mag de tegenstander remise claimen</t>
  </si>
  <si>
    <t>Waardering Beye</t>
  </si>
  <si>
    <t>SCOREVERLOOP</t>
  </si>
  <si>
    <t>gem</t>
  </si>
  <si>
    <t>rating</t>
  </si>
  <si>
    <t>Z</t>
  </si>
  <si>
    <t>W</t>
  </si>
  <si>
    <t>afw</t>
  </si>
  <si>
    <t>1 t/m 6</t>
  </si>
  <si>
    <t>7 t/m 12</t>
  </si>
  <si>
    <t>Plaats</t>
  </si>
  <si>
    <t>Totaal</t>
  </si>
  <si>
    <t>De ranglijst na ronde 33 (dinsdag 8 mei 2012)</t>
  </si>
  <si>
    <t>Menno</t>
  </si>
  <si>
    <t>Sjaak</t>
  </si>
  <si>
    <t>Alex</t>
  </si>
  <si>
    <t>SB</t>
  </si>
  <si>
    <t>Interne competitie 2011-2012</t>
  </si>
  <si>
    <t>Punten</t>
  </si>
  <si>
    <t>Extern</t>
  </si>
  <si>
    <t>#</t>
  </si>
  <si>
    <t>Naam</t>
  </si>
  <si>
    <t>Winst</t>
  </si>
  <si>
    <t>Remise</t>
  </si>
  <si>
    <t>Verlies</t>
  </si>
  <si>
    <t>TPR</t>
  </si>
  <si>
    <t>W-We</t>
  </si>
  <si>
    <t>Percentage</t>
  </si>
  <si>
    <r>
      <t>1</t>
    </r>
    <r>
      <rPr>
        <sz val="10"/>
        <rFont val="Arial"/>
        <family val="0"/>
      </rPr>
      <t xml:space="preserve"> Menno van 't Veld</t>
    </r>
  </si>
  <si>
    <t>10½½</t>
  </si>
  <si>
    <t>½1½.</t>
  </si>
  <si>
    <t>01½1</t>
  </si>
  <si>
    <t>½½</t>
  </si>
  <si>
    <t>0½</t>
  </si>
  <si>
    <t>1½</t>
  </si>
  <si>
    <t>½1</t>
  </si>
  <si>
    <t>Menno van ‘t Veld</t>
  </si>
  <si>
    <r>
      <t>2</t>
    </r>
    <r>
      <rPr>
        <sz val="10"/>
        <rFont val="Arial"/>
        <family val="0"/>
      </rPr>
      <t xml:space="preserve"> Alex van den Berg</t>
    </r>
  </si>
  <si>
    <t>01½½</t>
  </si>
  <si>
    <t>111.</t>
  </si>
  <si>
    <t>½</t>
  </si>
  <si>
    <t>`+4 =0 -0</t>
  </si>
  <si>
    <t>Alex van den Berg</t>
  </si>
  <si>
    <r>
      <t>3</t>
    </r>
    <r>
      <rPr>
        <sz val="10"/>
        <rFont val="Arial"/>
        <family val="0"/>
      </rPr>
      <t xml:space="preserve"> Bert Valkema</t>
    </r>
  </si>
  <si>
    <t>½0½.</t>
  </si>
  <si>
    <t>`+2 =3 -1</t>
  </si>
  <si>
    <t>Bert Valkema</t>
  </si>
  <si>
    <t>Bert</t>
  </si>
  <si>
    <r>
      <t>4</t>
    </r>
    <r>
      <rPr>
        <sz val="10"/>
        <rFont val="Arial"/>
        <family val="0"/>
      </rPr>
      <t xml:space="preserve"> Sjaak Schuit</t>
    </r>
  </si>
  <si>
    <t>10½0</t>
  </si>
  <si>
    <t>000.</t>
  </si>
  <si>
    <t>`+2 =1 -1</t>
  </si>
  <si>
    <t>Sjaak Schuit</t>
  </si>
  <si>
    <r>
      <t>5</t>
    </r>
    <r>
      <rPr>
        <sz val="10"/>
        <rFont val="Arial"/>
        <family val="0"/>
      </rPr>
      <t xml:space="preserve"> Gerard Bakker</t>
    </r>
  </si>
  <si>
    <t>`+2 =3 -2</t>
  </si>
  <si>
    <t>Gerard Bakker</t>
  </si>
  <si>
    <t>1-0</t>
  </si>
  <si>
    <r>
      <t>6</t>
    </r>
    <r>
      <rPr>
        <sz val="10"/>
        <rFont val="Arial"/>
        <family val="0"/>
      </rPr>
      <t xml:space="preserve"> Daan van Leusen</t>
    </r>
  </si>
  <si>
    <t>½½1</t>
  </si>
  <si>
    <t>`+0 =1 -1</t>
  </si>
  <si>
    <t>Daan van Leusen</t>
  </si>
  <si>
    <t>½-½</t>
  </si>
  <si>
    <r>
      <t>7</t>
    </r>
    <r>
      <rPr>
        <sz val="10"/>
        <rFont val="Arial"/>
        <family val="0"/>
      </rPr>
      <t xml:space="preserve"> Theo Smit</t>
    </r>
  </si>
  <si>
    <t>½0</t>
  </si>
  <si>
    <t>`+3 =0 -3</t>
  </si>
  <si>
    <t>Theo Smit</t>
  </si>
  <si>
    <r>
      <t>8</t>
    </r>
    <r>
      <rPr>
        <sz val="10"/>
        <rFont val="Arial"/>
        <family val="0"/>
      </rPr>
      <t xml:space="preserve"> Menno van Heumen</t>
    </r>
  </si>
  <si>
    <t>½½0</t>
  </si>
  <si>
    <t>½11</t>
  </si>
  <si>
    <t>`+1 =1 -2</t>
  </si>
  <si>
    <t>Menno van Heumen</t>
  </si>
  <si>
    <r>
      <t>9</t>
    </r>
    <r>
      <rPr>
        <sz val="10"/>
        <rFont val="Arial"/>
        <family val="0"/>
      </rPr>
      <t xml:space="preserve"> Antoon Wever</t>
    </r>
  </si>
  <si>
    <t>1.</t>
  </si>
  <si>
    <t>`+2 =0 -2</t>
  </si>
  <si>
    <t>Antoon Wever</t>
  </si>
  <si>
    <r>
      <t>10</t>
    </r>
    <r>
      <rPr>
        <sz val="10"/>
        <rFont val="Arial"/>
        <family val="0"/>
      </rPr>
      <t xml:space="preserve"> Menno Peterson</t>
    </r>
  </si>
  <si>
    <t>`+1 =1 -3</t>
  </si>
  <si>
    <t>Menno Peterson</t>
  </si>
  <si>
    <r>
      <t>11</t>
    </r>
    <r>
      <rPr>
        <sz val="10"/>
        <rFont val="Arial"/>
        <family val="0"/>
      </rPr>
      <t xml:space="preserve"> Hennie de Groot</t>
    </r>
  </si>
  <si>
    <t>Hennie de Groot</t>
  </si>
  <si>
    <t>0-1</t>
  </si>
  <si>
    <r>
      <t>12</t>
    </r>
    <r>
      <rPr>
        <sz val="10"/>
        <rFont val="Arial"/>
        <family val="0"/>
      </rPr>
      <t xml:space="preserve"> Henk Klugkist</t>
    </r>
  </si>
  <si>
    <t>Henk Klugkist</t>
  </si>
  <si>
    <r>
      <t>13</t>
    </r>
    <r>
      <rPr>
        <sz val="10"/>
        <rFont val="Arial"/>
        <family val="0"/>
      </rPr>
      <t xml:space="preserve"> R.J. de Vries</t>
    </r>
  </si>
  <si>
    <t>11½</t>
  </si>
  <si>
    <t>`+0 =2 -0</t>
  </si>
  <si>
    <t>R.J. de Vries</t>
  </si>
  <si>
    <r>
      <t>14</t>
    </r>
    <r>
      <rPr>
        <sz val="10"/>
        <rFont val="Arial"/>
        <family val="0"/>
      </rPr>
      <t xml:space="preserve"> Menko Kroeske</t>
    </r>
  </si>
  <si>
    <t>½00</t>
  </si>
  <si>
    <t>0.</t>
  </si>
  <si>
    <t>00½</t>
  </si>
  <si>
    <t>Menko Kroeske</t>
  </si>
  <si>
    <r>
      <t>15</t>
    </r>
    <r>
      <rPr>
        <sz val="10"/>
        <rFont val="Arial"/>
        <family val="0"/>
      </rPr>
      <t xml:space="preserve"> Berend Kruize</t>
    </r>
  </si>
  <si>
    <t>`+0 =0 -4</t>
  </si>
  <si>
    <t>Berend Kruize</t>
  </si>
  <si>
    <r>
      <t>16</t>
    </r>
    <r>
      <rPr>
        <sz val="10"/>
        <rFont val="Arial"/>
        <family val="0"/>
      </rPr>
      <t xml:space="preserve"> Gerrit Koenderink</t>
    </r>
  </si>
  <si>
    <t>Gerrit Koenderink</t>
  </si>
  <si>
    <r>
      <t>17</t>
    </r>
    <r>
      <rPr>
        <sz val="10"/>
        <rFont val="Arial"/>
        <family val="0"/>
      </rPr>
      <t xml:space="preserve"> Klaas Fongers</t>
    </r>
  </si>
  <si>
    <t>`+2 =0 -0</t>
  </si>
  <si>
    <t>Klaas Fongers</t>
  </si>
  <si>
    <r>
      <t>18</t>
    </r>
    <r>
      <rPr>
        <sz val="10"/>
        <rFont val="Arial"/>
        <family val="0"/>
      </rPr>
      <t xml:space="preserve"> Jaap van der Ploeg</t>
    </r>
  </si>
  <si>
    <t>Jaap van der Ploeg</t>
  </si>
  <si>
    <r>
      <t>19</t>
    </r>
    <r>
      <rPr>
        <sz val="10"/>
        <rFont val="Arial"/>
        <family val="0"/>
      </rPr>
      <t xml:space="preserve"> Ger Ploeger</t>
    </r>
  </si>
  <si>
    <t>Ger Ploeger</t>
  </si>
  <si>
    <r>
      <t>20</t>
    </r>
    <r>
      <rPr>
        <sz val="10"/>
        <rFont val="Arial"/>
        <family val="0"/>
      </rPr>
      <t xml:space="preserve"> H. Boven</t>
    </r>
  </si>
  <si>
    <t>H. Boven</t>
  </si>
  <si>
    <r>
      <t>21</t>
    </r>
    <r>
      <rPr>
        <sz val="10"/>
        <rFont val="Arial"/>
        <family val="0"/>
      </rPr>
      <t xml:space="preserve"> Piet Staal</t>
    </r>
  </si>
  <si>
    <t>Piet Staal</t>
  </si>
  <si>
    <r>
      <t>22</t>
    </r>
    <r>
      <rPr>
        <sz val="10"/>
        <rFont val="Arial"/>
        <family val="0"/>
      </rPr>
      <t xml:space="preserve"> Hilbrand Barkema</t>
    </r>
  </si>
  <si>
    <t>Hilbrand Barkema</t>
  </si>
  <si>
    <r>
      <t>23</t>
    </r>
    <r>
      <rPr>
        <sz val="10"/>
        <rFont val="Arial"/>
        <family val="0"/>
      </rPr>
      <t xml:space="preserve"> Frits Moorlag</t>
    </r>
  </si>
  <si>
    <t>`+1 =0 -0</t>
  </si>
  <si>
    <t>Frits Moorlag</t>
  </si>
  <si>
    <t>De ranglijst na ronde 31 (dinsdag 24 april 2012)</t>
  </si>
  <si>
    <t>D</t>
  </si>
  <si>
    <t>Hoogeveen 2</t>
  </si>
  <si>
    <t>26½</t>
  </si>
  <si>
    <t>2.</t>
  </si>
  <si>
    <t>Assen 3</t>
  </si>
  <si>
    <t>3.</t>
  </si>
  <si>
    <t>Dwingeloo 2</t>
  </si>
  <si>
    <t>21½</t>
  </si>
  <si>
    <t>Eelde/Paterswolde</t>
  </si>
  <si>
    <t>4.</t>
  </si>
  <si>
    <t>Roden 2</t>
  </si>
  <si>
    <t>5.</t>
  </si>
  <si>
    <t>Assen 4</t>
  </si>
  <si>
    <t>20½</t>
  </si>
  <si>
    <t>6.</t>
  </si>
  <si>
    <t>Hoogeveen 3</t>
  </si>
</sst>
</file>

<file path=xl/styles.xml><?xml version="1.0" encoding="utf-8"?>
<styleSheet xmlns="http://schemas.openxmlformats.org/spreadsheetml/2006/main">
  <numFmts count="2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Ja&quot;;&quot;Ja&quot;;&quot;Nee&quot;"/>
    <numFmt numFmtId="179" formatCode="&quot;Waar&quot;;&quot;Waar&quot;;&quot;Niet waar&quot;"/>
    <numFmt numFmtId="180" formatCode="&quot;Aan&quot;;&quot;Aan&quot;;&quot;Uit&quot;"/>
    <numFmt numFmtId="181" formatCode="[$€-2]\ #.##000_);[Red]\([$€-2]\ #.##000\)"/>
    <numFmt numFmtId="182" formatCode="0.0"/>
    <numFmt numFmtId="183" formatCode="0.0%"/>
  </numFmts>
  <fonts count="23">
    <font>
      <sz val="10"/>
      <name val="Arial"/>
      <family val="0"/>
    </font>
    <font>
      <b/>
      <sz val="8"/>
      <color indexed="63"/>
      <name val="Inherit"/>
      <family val="0"/>
    </font>
    <font>
      <sz val="8"/>
      <color indexed="23"/>
      <name val="Inherit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sz val="10"/>
      <color indexed="63"/>
      <name val="Inherit"/>
      <family val="0"/>
    </font>
    <font>
      <sz val="9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63"/>
      <name val="Inherit"/>
      <family val="0"/>
    </font>
    <font>
      <sz val="14"/>
      <name val="Arial"/>
      <family val="0"/>
    </font>
    <font>
      <b/>
      <sz val="14"/>
      <name val="Arial"/>
      <family val="0"/>
    </font>
    <font>
      <u val="single"/>
      <sz val="10"/>
      <color indexed="36"/>
      <name val="Arial"/>
      <family val="0"/>
    </font>
    <font>
      <sz val="12"/>
      <name val="Verdana"/>
      <family val="2"/>
    </font>
    <font>
      <b/>
      <sz val="12"/>
      <name val="Verdana"/>
      <family val="2"/>
    </font>
    <font>
      <sz val="12"/>
      <name val="Arial"/>
      <family val="0"/>
    </font>
    <font>
      <sz val="12"/>
      <color indexed="63"/>
      <name val="Inherit"/>
      <family val="0"/>
    </font>
    <font>
      <b/>
      <sz val="12"/>
      <name val="Arial"/>
      <family val="2"/>
    </font>
    <font>
      <b/>
      <sz val="12"/>
      <color indexed="63"/>
      <name val="Inherit"/>
      <family val="0"/>
    </font>
    <font>
      <b/>
      <sz val="8"/>
      <color indexed="23"/>
      <name val="Inherit"/>
      <family val="0"/>
    </font>
    <font>
      <b/>
      <sz val="9"/>
      <name val="Arial"/>
      <family val="0"/>
    </font>
    <font>
      <sz val="10"/>
      <color indexed="48"/>
      <name val="Arial"/>
      <family val="0"/>
    </font>
    <font>
      <sz val="10"/>
      <color indexed="52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8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thin">
        <color indexed="8"/>
      </right>
      <top style="medium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22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22"/>
      </top>
      <bottom style="thin">
        <color indexed="8"/>
      </bottom>
    </border>
    <border>
      <left style="medium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22"/>
      </left>
      <right style="thin">
        <color indexed="8"/>
      </right>
      <top style="thin">
        <color indexed="8"/>
      </top>
      <bottom style="medium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22"/>
      </bottom>
    </border>
    <border>
      <left style="medium">
        <color indexed="22"/>
      </left>
      <right style="thin">
        <color indexed="8"/>
      </right>
      <top style="medium">
        <color indexed="22"/>
      </top>
      <bottom style="medium">
        <color indexed="22"/>
      </bottom>
    </border>
    <border>
      <left style="thin">
        <color indexed="8"/>
      </left>
      <right style="thin">
        <color indexed="8"/>
      </right>
      <top style="medium">
        <color indexed="22"/>
      </top>
      <bottom style="medium">
        <color indexed="22"/>
      </bottom>
    </border>
    <border>
      <left style="thin">
        <color indexed="8"/>
      </left>
      <right>
        <color indexed="63"/>
      </right>
      <top style="medium">
        <color indexed="22"/>
      </top>
      <bottom style="medium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/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5" fillId="0" borderId="7" xfId="0" applyFont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0" fillId="3" borderId="3" xfId="0" applyFill="1" applyBorder="1" applyAlignment="1">
      <alignment/>
    </xf>
    <xf numFmtId="0" fontId="3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 wrapText="1"/>
    </xf>
    <xf numFmtId="0" fontId="2" fillId="0" borderId="8" xfId="0" applyFont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0" fillId="0" borderId="9" xfId="0" applyBorder="1" applyAlignment="1">
      <alignment/>
    </xf>
    <xf numFmtId="0" fontId="0" fillId="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6" fillId="5" borderId="14" xfId="0" applyFont="1" applyFill="1" applyBorder="1" applyAlignment="1">
      <alignment wrapText="1"/>
    </xf>
    <xf numFmtId="0" fontId="7" fillId="0" borderId="15" xfId="16" applyBorder="1" applyAlignment="1" applyProtection="1">
      <alignment wrapText="1"/>
      <protection/>
    </xf>
    <xf numFmtId="0" fontId="6" fillId="0" borderId="15" xfId="0" applyFont="1" applyBorder="1" applyAlignment="1">
      <alignment wrapText="1"/>
    </xf>
    <xf numFmtId="0" fontId="6" fillId="5" borderId="15" xfId="0" applyFont="1" applyFill="1" applyBorder="1" applyAlignment="1">
      <alignment horizontal="center" wrapText="1"/>
    </xf>
    <xf numFmtId="0" fontId="6" fillId="5" borderId="16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49" fontId="7" fillId="0" borderId="15" xfId="16" applyNumberFormat="1" applyBorder="1" applyAlignment="1" applyProtection="1">
      <alignment wrapText="1"/>
      <protection/>
    </xf>
    <xf numFmtId="0" fontId="6" fillId="5" borderId="17" xfId="0" applyFont="1" applyFill="1" applyBorder="1" applyAlignment="1">
      <alignment wrapText="1"/>
    </xf>
    <xf numFmtId="49" fontId="7" fillId="0" borderId="1" xfId="16" applyNumberFormat="1" applyBorder="1" applyAlignment="1" applyProtection="1">
      <alignment wrapText="1"/>
      <protection/>
    </xf>
    <xf numFmtId="0" fontId="6" fillId="0" borderId="1" xfId="0" applyFont="1" applyBorder="1" applyAlignment="1">
      <alignment wrapText="1"/>
    </xf>
    <xf numFmtId="0" fontId="6" fillId="5" borderId="1" xfId="0" applyFont="1" applyFill="1" applyBorder="1" applyAlignment="1">
      <alignment horizontal="center" wrapText="1"/>
    </xf>
    <xf numFmtId="0" fontId="6" fillId="5" borderId="18" xfId="0" applyFont="1" applyFill="1" applyBorder="1" applyAlignment="1">
      <alignment horizontal="center" wrapText="1"/>
    </xf>
    <xf numFmtId="0" fontId="6" fillId="5" borderId="19" xfId="0" applyFont="1" applyFill="1" applyBorder="1" applyAlignment="1">
      <alignment wrapText="1"/>
    </xf>
    <xf numFmtId="49" fontId="7" fillId="0" borderId="20" xfId="16" applyNumberFormat="1" applyBorder="1" applyAlignment="1" applyProtection="1">
      <alignment wrapText="1"/>
      <protection/>
    </xf>
    <xf numFmtId="0" fontId="6" fillId="0" borderId="20" xfId="0" applyFont="1" applyBorder="1" applyAlignment="1">
      <alignment wrapText="1"/>
    </xf>
    <xf numFmtId="0" fontId="6" fillId="5" borderId="20" xfId="0" applyFont="1" applyFill="1" applyBorder="1" applyAlignment="1">
      <alignment horizontal="center" wrapText="1"/>
    </xf>
    <xf numFmtId="0" fontId="6" fillId="5" borderId="21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wrapText="1"/>
    </xf>
    <xf numFmtId="49" fontId="7" fillId="0" borderId="0" xfId="16" applyNumberFormat="1" applyBorder="1" applyAlignment="1" applyProtection="1">
      <alignment wrapText="1"/>
      <protection/>
    </xf>
    <xf numFmtId="0" fontId="6" fillId="0" borderId="0" xfId="0" applyFont="1" applyBorder="1" applyAlignment="1">
      <alignment wrapText="1"/>
    </xf>
    <xf numFmtId="0" fontId="6" fillId="5" borderId="0" xfId="0" applyFont="1" applyFill="1" applyBorder="1" applyAlignment="1">
      <alignment horizontal="center" wrapText="1"/>
    </xf>
    <xf numFmtId="0" fontId="6" fillId="5" borderId="22" xfId="0" applyFont="1" applyFill="1" applyBorder="1" applyAlignment="1">
      <alignment wrapText="1"/>
    </xf>
    <xf numFmtId="49" fontId="7" fillId="0" borderId="23" xfId="16" applyNumberFormat="1" applyBorder="1" applyAlignment="1" applyProtection="1">
      <alignment wrapText="1"/>
      <protection/>
    </xf>
    <xf numFmtId="0" fontId="6" fillId="0" borderId="23" xfId="0" applyFont="1" applyBorder="1" applyAlignment="1">
      <alignment wrapText="1"/>
    </xf>
    <xf numFmtId="0" fontId="6" fillId="5" borderId="23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7" fillId="0" borderId="1" xfId="16" applyBorder="1" applyAlignment="1" applyProtection="1">
      <alignment wrapText="1"/>
      <protection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183" fontId="0" fillId="0" borderId="0" xfId="0" applyNumberFormat="1" applyAlignment="1">
      <alignment/>
    </xf>
    <xf numFmtId="0" fontId="5" fillId="0" borderId="13" xfId="0" applyFont="1" applyBorder="1" applyAlignment="1">
      <alignment horizontal="center" wrapText="1"/>
    </xf>
    <xf numFmtId="14" fontId="0" fillId="0" borderId="0" xfId="0" applyNumberForma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" fillId="3" borderId="25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 horizontal="left" wrapText="1"/>
    </xf>
    <xf numFmtId="0" fontId="0" fillId="0" borderId="28" xfId="0" applyBorder="1" applyAlignment="1">
      <alignment/>
    </xf>
    <xf numFmtId="0" fontId="2" fillId="0" borderId="29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1" fontId="5" fillId="0" borderId="7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0" fontId="3" fillId="2" borderId="30" xfId="0" applyFont="1" applyFill="1" applyBorder="1" applyAlignment="1">
      <alignment wrapText="1"/>
    </xf>
    <xf numFmtId="0" fontId="0" fillId="2" borderId="30" xfId="0" applyFill="1" applyBorder="1" applyAlignment="1">
      <alignment horizontal="center" wrapText="1"/>
    </xf>
    <xf numFmtId="0" fontId="3" fillId="4" borderId="31" xfId="0" applyFont="1" applyFill="1" applyBorder="1" applyAlignment="1">
      <alignment wrapText="1"/>
    </xf>
    <xf numFmtId="0" fontId="0" fillId="4" borderId="31" xfId="0" applyFill="1" applyBorder="1" applyAlignment="1">
      <alignment horizontal="center" wrapText="1"/>
    </xf>
    <xf numFmtId="0" fontId="3" fillId="4" borderId="30" xfId="0" applyFont="1" applyFill="1" applyBorder="1" applyAlignment="1">
      <alignment wrapText="1"/>
    </xf>
    <xf numFmtId="0" fontId="0" fillId="4" borderId="30" xfId="0" applyFill="1" applyBorder="1" applyAlignment="1">
      <alignment horizontal="center" wrapText="1"/>
    </xf>
    <xf numFmtId="0" fontId="3" fillId="2" borderId="31" xfId="0" applyFont="1" applyFill="1" applyBorder="1" applyAlignment="1">
      <alignment wrapText="1"/>
    </xf>
    <xf numFmtId="0" fontId="0" fillId="2" borderId="31" xfId="0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0" fontId="0" fillId="4" borderId="18" xfId="0" applyFill="1" applyBorder="1" applyAlignment="1">
      <alignment horizontal="center" wrapText="1"/>
    </xf>
    <xf numFmtId="0" fontId="0" fillId="4" borderId="32" xfId="0" applyFill="1" applyBorder="1" applyAlignment="1">
      <alignment horizontal="center" wrapText="1"/>
    </xf>
    <xf numFmtId="0" fontId="0" fillId="2" borderId="33" xfId="0" applyFill="1" applyBorder="1" applyAlignment="1">
      <alignment horizontal="center" wrapText="1"/>
    </xf>
    <xf numFmtId="0" fontId="0" fillId="2" borderId="32" xfId="0" applyFill="1" applyBorder="1" applyAlignment="1">
      <alignment horizontal="center" wrapText="1"/>
    </xf>
    <xf numFmtId="0" fontId="0" fillId="4" borderId="33" xfId="0" applyFill="1" applyBorder="1" applyAlignment="1">
      <alignment horizontal="center" wrapText="1"/>
    </xf>
    <xf numFmtId="0" fontId="0" fillId="2" borderId="34" xfId="0" applyFill="1" applyBorder="1" applyAlignment="1">
      <alignment horizontal="center" wrapText="1"/>
    </xf>
    <xf numFmtId="0" fontId="0" fillId="4" borderId="34" xfId="0" applyFill="1" applyBorder="1" applyAlignment="1">
      <alignment horizontal="center" wrapText="1"/>
    </xf>
    <xf numFmtId="0" fontId="0" fillId="4" borderId="35" xfId="0" applyFill="1" applyBorder="1" applyAlignment="1">
      <alignment horizontal="center" wrapText="1"/>
    </xf>
    <xf numFmtId="0" fontId="0" fillId="2" borderId="35" xfId="0" applyFill="1" applyBorder="1" applyAlignment="1">
      <alignment horizontal="center" wrapText="1"/>
    </xf>
    <xf numFmtId="0" fontId="0" fillId="4" borderId="36" xfId="0" applyFill="1" applyBorder="1" applyAlignment="1">
      <alignment horizontal="center" wrapText="1"/>
    </xf>
    <xf numFmtId="0" fontId="0" fillId="2" borderId="36" xfId="0" applyFill="1" applyBorder="1" applyAlignment="1">
      <alignment horizontal="center" wrapText="1"/>
    </xf>
    <xf numFmtId="0" fontId="3" fillId="0" borderId="37" xfId="0" applyFont="1" applyBorder="1" applyAlignment="1">
      <alignment horizontal="center" vertical="center" wrapText="1"/>
    </xf>
    <xf numFmtId="0" fontId="0" fillId="2" borderId="38" xfId="0" applyFill="1" applyBorder="1" applyAlignment="1">
      <alignment horizontal="center" wrapText="1"/>
    </xf>
    <xf numFmtId="0" fontId="0" fillId="2" borderId="39" xfId="0" applyFill="1" applyBorder="1" applyAlignment="1">
      <alignment horizontal="center" wrapText="1"/>
    </xf>
    <xf numFmtId="0" fontId="0" fillId="4" borderId="40" xfId="0" applyFill="1" applyBorder="1" applyAlignment="1">
      <alignment horizontal="center" wrapText="1"/>
    </xf>
    <xf numFmtId="0" fontId="0" fillId="4" borderId="41" xfId="0" applyFill="1" applyBorder="1" applyAlignment="1">
      <alignment horizontal="center" wrapText="1"/>
    </xf>
    <xf numFmtId="0" fontId="0" fillId="2" borderId="40" xfId="0" applyFill="1" applyBorder="1" applyAlignment="1">
      <alignment horizontal="center" wrapText="1"/>
    </xf>
    <xf numFmtId="0" fontId="0" fillId="2" borderId="41" xfId="0" applyFill="1" applyBorder="1" applyAlignment="1">
      <alignment horizontal="center" wrapText="1"/>
    </xf>
    <xf numFmtId="0" fontId="0" fillId="4" borderId="42" xfId="0" applyFill="1" applyBorder="1" applyAlignment="1">
      <alignment horizontal="center" wrapText="1"/>
    </xf>
    <xf numFmtId="0" fontId="0" fillId="2" borderId="43" xfId="0" applyFill="1" applyBorder="1" applyAlignment="1">
      <alignment horizontal="center" wrapText="1"/>
    </xf>
    <xf numFmtId="0" fontId="0" fillId="2" borderId="44" xfId="0" applyFill="1" applyBorder="1" applyAlignment="1">
      <alignment horizontal="center" wrapText="1"/>
    </xf>
    <xf numFmtId="0" fontId="0" fillId="2" borderId="42" xfId="0" applyFill="1" applyBorder="1" applyAlignment="1">
      <alignment horizontal="center" wrapText="1"/>
    </xf>
    <xf numFmtId="0" fontId="0" fillId="2" borderId="45" xfId="0" applyFill="1" applyBorder="1" applyAlignment="1">
      <alignment horizontal="center" wrapText="1"/>
    </xf>
    <xf numFmtId="0" fontId="0" fillId="4" borderId="43" xfId="0" applyFill="1" applyBorder="1" applyAlignment="1">
      <alignment horizontal="center" wrapText="1"/>
    </xf>
    <xf numFmtId="0" fontId="0" fillId="4" borderId="44" xfId="0" applyFill="1" applyBorder="1" applyAlignment="1">
      <alignment horizontal="center" wrapText="1"/>
    </xf>
    <xf numFmtId="0" fontId="0" fillId="4" borderId="45" xfId="0" applyFill="1" applyBorder="1" applyAlignment="1">
      <alignment horizontal="center" wrapText="1"/>
    </xf>
    <xf numFmtId="0" fontId="0" fillId="2" borderId="46" xfId="0" applyFill="1" applyBorder="1" applyAlignment="1">
      <alignment horizontal="center" wrapText="1"/>
    </xf>
    <xf numFmtId="0" fontId="0" fillId="6" borderId="0" xfId="0" applyFill="1" applyAlignment="1">
      <alignment/>
    </xf>
    <xf numFmtId="9" fontId="0" fillId="6" borderId="0" xfId="0" applyNumberFormat="1" applyFill="1" applyAlignment="1">
      <alignment/>
    </xf>
    <xf numFmtId="0" fontId="0" fillId="6" borderId="0" xfId="0" applyFill="1" applyAlignment="1">
      <alignment horizontal="center"/>
    </xf>
    <xf numFmtId="9" fontId="0" fillId="6" borderId="0" xfId="0" applyNumberFormat="1" applyFill="1" applyAlignment="1">
      <alignment horizontal="center"/>
    </xf>
    <xf numFmtId="9" fontId="0" fillId="7" borderId="0" xfId="0" applyNumberFormat="1" applyFill="1" applyAlignment="1">
      <alignment horizontal="center"/>
    </xf>
    <xf numFmtId="9" fontId="0" fillId="8" borderId="0" xfId="0" applyNumberFormat="1" applyFill="1" applyAlignment="1">
      <alignment horizontal="center"/>
    </xf>
    <xf numFmtId="9" fontId="0" fillId="9" borderId="0" xfId="0" applyNumberFormat="1" applyFill="1" applyAlignment="1">
      <alignment horizontal="center"/>
    </xf>
    <xf numFmtId="0" fontId="3" fillId="0" borderId="47" xfId="0" applyFont="1" applyBorder="1" applyAlignment="1">
      <alignment horizontal="lef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/>
    </xf>
    <xf numFmtId="0" fontId="0" fillId="0" borderId="52" xfId="0" applyBorder="1" applyAlignment="1">
      <alignment/>
    </xf>
    <xf numFmtId="0" fontId="0" fillId="0" borderId="4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0" fillId="0" borderId="55" xfId="0" applyBorder="1" applyAlignment="1">
      <alignment horizontal="center"/>
    </xf>
    <xf numFmtId="17" fontId="0" fillId="0" borderId="55" xfId="0" applyNumberFormat="1" applyBorder="1" applyAlignment="1">
      <alignment horizontal="center"/>
    </xf>
    <xf numFmtId="17" fontId="0" fillId="0" borderId="25" xfId="0" applyNumberFormat="1" applyBorder="1" applyAlignment="1">
      <alignment horizontal="center"/>
    </xf>
    <xf numFmtId="0" fontId="5" fillId="0" borderId="48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9" fillId="0" borderId="52" xfId="0" applyFont="1" applyFill="1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56" xfId="0" applyBorder="1" applyAlignment="1">
      <alignment/>
    </xf>
    <xf numFmtId="0" fontId="3" fillId="0" borderId="57" xfId="0" applyFont="1" applyBorder="1" applyAlignment="1">
      <alignment horizontal="center"/>
    </xf>
    <xf numFmtId="0" fontId="0" fillId="0" borderId="57" xfId="0" applyBorder="1" applyAlignment="1">
      <alignment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left" wrapText="1"/>
    </xf>
    <xf numFmtId="0" fontId="0" fillId="0" borderId="60" xfId="0" applyBorder="1" applyAlignment="1">
      <alignment/>
    </xf>
    <xf numFmtId="0" fontId="0" fillId="0" borderId="60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62" xfId="0" applyBorder="1" applyAlignment="1">
      <alignment/>
    </xf>
    <xf numFmtId="0" fontId="9" fillId="0" borderId="6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62" xfId="0" applyFill="1" applyBorder="1" applyAlignment="1">
      <alignment/>
    </xf>
    <xf numFmtId="0" fontId="10" fillId="0" borderId="56" xfId="0" applyFont="1" applyBorder="1" applyAlignment="1">
      <alignment/>
    </xf>
    <xf numFmtId="0" fontId="10" fillId="0" borderId="2" xfId="0" applyFont="1" applyBorder="1" applyAlignment="1">
      <alignment/>
    </xf>
    <xf numFmtId="0" fontId="11" fillId="0" borderId="8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/>
    </xf>
    <xf numFmtId="0" fontId="15" fillId="0" borderId="63" xfId="0" applyFont="1" applyBorder="1" applyAlignment="1">
      <alignment horizontal="center"/>
    </xf>
    <xf numFmtId="0" fontId="16" fillId="0" borderId="58" xfId="0" applyFont="1" applyFill="1" applyBorder="1" applyAlignment="1">
      <alignment horizontal="left" wrapText="1"/>
    </xf>
    <xf numFmtId="0" fontId="17" fillId="0" borderId="64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6" fillId="0" borderId="65" xfId="0" applyFont="1" applyFill="1" applyBorder="1" applyAlignment="1">
      <alignment horizontal="left" wrapText="1"/>
    </xf>
    <xf numFmtId="0" fontId="17" fillId="0" borderId="66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17" fontId="15" fillId="0" borderId="67" xfId="0" applyNumberFormat="1" applyFont="1" applyBorder="1" applyAlignment="1">
      <alignment horizontal="center"/>
    </xf>
    <xf numFmtId="0" fontId="18" fillId="0" borderId="65" xfId="0" applyFont="1" applyFill="1" applyBorder="1" applyAlignment="1">
      <alignment horizontal="center" wrapText="1"/>
    </xf>
    <xf numFmtId="17" fontId="15" fillId="0" borderId="66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7" fontId="15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left" wrapText="1"/>
    </xf>
    <xf numFmtId="17" fontId="15" fillId="0" borderId="0" xfId="0" applyNumberFormat="1" applyFont="1" applyAlignment="1">
      <alignment horizontal="center"/>
    </xf>
    <xf numFmtId="0" fontId="17" fillId="0" borderId="63" xfId="0" applyFont="1" applyBorder="1" applyAlignment="1">
      <alignment horizontal="left"/>
    </xf>
    <xf numFmtId="0" fontId="15" fillId="0" borderId="58" xfId="0" applyFont="1" applyBorder="1" applyAlignment="1">
      <alignment/>
    </xf>
    <xf numFmtId="0" fontId="15" fillId="0" borderId="59" xfId="0" applyFont="1" applyBorder="1" applyAlignment="1">
      <alignment/>
    </xf>
    <xf numFmtId="0" fontId="17" fillId="0" borderId="56" xfId="0" applyFont="1" applyBorder="1" applyAlignment="1">
      <alignment horizontal="left"/>
    </xf>
    <xf numFmtId="0" fontId="15" fillId="0" borderId="59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65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15" fillId="0" borderId="8" xfId="0" applyFont="1" applyBorder="1" applyAlignment="1">
      <alignment/>
    </xf>
    <xf numFmtId="0" fontId="15" fillId="0" borderId="6" xfId="0" applyFont="1" applyBorder="1" applyAlignment="1">
      <alignment/>
    </xf>
    <xf numFmtId="0" fontId="15" fillId="0" borderId="2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9" fillId="0" borderId="0" xfId="0" applyFont="1" applyAlignment="1">
      <alignment horizontal="left" wrapText="1"/>
    </xf>
    <xf numFmtId="0" fontId="2" fillId="0" borderId="63" xfId="0" applyFont="1" applyBorder="1" applyAlignment="1">
      <alignment horizontal="left" wrapText="1"/>
    </xf>
    <xf numFmtId="1" fontId="0" fillId="0" borderId="5" xfId="0" applyNumberFormat="1" applyBorder="1" applyAlignment="1">
      <alignment/>
    </xf>
    <xf numFmtId="1" fontId="0" fillId="0" borderId="11" xfId="0" applyNumberFormat="1" applyBorder="1" applyAlignment="1">
      <alignment/>
    </xf>
    <xf numFmtId="9" fontId="0" fillId="9" borderId="0" xfId="0" applyNumberFormat="1" applyFill="1" applyAlignment="1">
      <alignment/>
    </xf>
    <xf numFmtId="9" fontId="0" fillId="8" borderId="0" xfId="0" applyNumberFormat="1" applyFill="1" applyAlignment="1">
      <alignment/>
    </xf>
    <xf numFmtId="9" fontId="0" fillId="7" borderId="0" xfId="0" applyNumberFormat="1" applyFill="1" applyAlignment="1">
      <alignment/>
    </xf>
    <xf numFmtId="0" fontId="3" fillId="0" borderId="56" xfId="0" applyFont="1" applyBorder="1" applyAlignment="1">
      <alignment/>
    </xf>
    <xf numFmtId="0" fontId="0" fillId="0" borderId="58" xfId="0" applyBorder="1" applyAlignment="1">
      <alignment/>
    </xf>
    <xf numFmtId="0" fontId="3" fillId="0" borderId="58" xfId="0" applyFont="1" applyBorder="1" applyAlignment="1">
      <alignment/>
    </xf>
    <xf numFmtId="0" fontId="0" fillId="0" borderId="59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5" fillId="0" borderId="68" xfId="0" applyFont="1" applyBorder="1" applyAlignment="1">
      <alignment horizontal="left" wrapText="1"/>
    </xf>
    <xf numFmtId="0" fontId="0" fillId="0" borderId="65" xfId="0" applyBorder="1" applyAlignment="1">
      <alignment/>
    </xf>
    <xf numFmtId="0" fontId="0" fillId="0" borderId="12" xfId="0" applyBorder="1" applyAlignment="1">
      <alignment/>
    </xf>
    <xf numFmtId="0" fontId="5" fillId="0" borderId="6" xfId="0" applyFont="1" applyBorder="1" applyAlignment="1">
      <alignment horizontal="left" wrapText="1"/>
    </xf>
    <xf numFmtId="0" fontId="5" fillId="0" borderId="69" xfId="0" applyFont="1" applyBorder="1" applyAlignment="1">
      <alignment horizontal="left" wrapText="1"/>
    </xf>
    <xf numFmtId="0" fontId="5" fillId="0" borderId="70" xfId="0" applyFont="1" applyBorder="1" applyAlignment="1">
      <alignment horizontal="left" wrapText="1"/>
    </xf>
    <xf numFmtId="1" fontId="5" fillId="0" borderId="0" xfId="0" applyNumberFormat="1" applyFont="1" applyBorder="1" applyAlignment="1">
      <alignment horizontal="center" wrapText="1"/>
    </xf>
    <xf numFmtId="1" fontId="5" fillId="0" borderId="65" xfId="0" applyNumberFormat="1" applyFont="1" applyBorder="1" applyAlignment="1">
      <alignment horizontal="center" wrapText="1"/>
    </xf>
    <xf numFmtId="0" fontId="0" fillId="0" borderId="71" xfId="0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20" fillId="0" borderId="8" xfId="0" applyFont="1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59" xfId="0" applyBorder="1" applyAlignment="1">
      <alignment horizontal="center"/>
    </xf>
    <xf numFmtId="16" fontId="0" fillId="0" borderId="8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1" fillId="10" borderId="1" xfId="0" applyFont="1" applyFill="1" applyBorder="1" applyAlignment="1">
      <alignment wrapText="1"/>
    </xf>
    <xf numFmtId="0" fontId="21" fillId="4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21" fillId="2" borderId="30" xfId="0" applyFont="1" applyFill="1" applyBorder="1" applyAlignment="1">
      <alignment horizontal="center" wrapText="1"/>
    </xf>
    <xf numFmtId="0" fontId="21" fillId="10" borderId="36" xfId="0" applyFont="1" applyFill="1" applyBorder="1" applyAlignment="1">
      <alignment wrapText="1"/>
    </xf>
    <xf numFmtId="0" fontId="21" fillId="4" borderId="34" xfId="0" applyFont="1" applyFill="1" applyBorder="1" applyAlignment="1">
      <alignment horizontal="center" wrapText="1"/>
    </xf>
    <xf numFmtId="0" fontId="21" fillId="2" borderId="34" xfId="0" applyFont="1" applyFill="1" applyBorder="1" applyAlignment="1">
      <alignment horizontal="center" wrapText="1"/>
    </xf>
    <xf numFmtId="0" fontId="22" fillId="10" borderId="46" xfId="0" applyFont="1" applyFill="1" applyBorder="1" applyAlignment="1">
      <alignment wrapText="1"/>
    </xf>
    <xf numFmtId="0" fontId="22" fillId="2" borderId="38" xfId="0" applyFont="1" applyFill="1" applyBorder="1" applyAlignment="1">
      <alignment horizontal="center" wrapText="1"/>
    </xf>
    <xf numFmtId="0" fontId="22" fillId="2" borderId="39" xfId="0" applyFont="1" applyFill="1" applyBorder="1" applyAlignment="1">
      <alignment horizontal="center" wrapText="1"/>
    </xf>
    <xf numFmtId="0" fontId="22" fillId="4" borderId="40" xfId="0" applyFont="1" applyFill="1" applyBorder="1" applyAlignment="1">
      <alignment horizontal="center" wrapText="1"/>
    </xf>
    <xf numFmtId="0" fontId="22" fillId="10" borderId="1" xfId="0" applyFont="1" applyFill="1" applyBorder="1" applyAlignment="1">
      <alignment wrapText="1"/>
    </xf>
    <xf numFmtId="0" fontId="22" fillId="4" borderId="1" xfId="0" applyFont="1" applyFill="1" applyBorder="1" applyAlignment="1">
      <alignment horizontal="center" wrapText="1"/>
    </xf>
    <xf numFmtId="0" fontId="22" fillId="4" borderId="41" xfId="0" applyFont="1" applyFill="1" applyBorder="1" applyAlignment="1">
      <alignment horizontal="center" wrapText="1"/>
    </xf>
    <xf numFmtId="0" fontId="22" fillId="2" borderId="40" xfId="0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center" wrapText="1"/>
    </xf>
    <xf numFmtId="0" fontId="22" fillId="2" borderId="41" xfId="0" applyFont="1" applyFill="1" applyBorder="1" applyAlignment="1">
      <alignment horizontal="center" wrapText="1"/>
    </xf>
    <xf numFmtId="0" fontId="22" fillId="4" borderId="42" xfId="0" applyFont="1" applyFill="1" applyBorder="1" applyAlignment="1">
      <alignment horizontal="center" wrapText="1"/>
    </xf>
    <xf numFmtId="0" fontId="22" fillId="4" borderId="31" xfId="0" applyFont="1" applyFill="1" applyBorder="1" applyAlignment="1">
      <alignment horizontal="center" wrapText="1"/>
    </xf>
    <xf numFmtId="0" fontId="22" fillId="10" borderId="45" xfId="0" applyFont="1" applyFill="1" applyBorder="1" applyAlignment="1">
      <alignment wrapText="1"/>
    </xf>
    <xf numFmtId="0" fontId="22" fillId="10" borderId="43" xfId="0" applyFont="1" applyFill="1" applyBorder="1" applyAlignment="1">
      <alignment wrapText="1"/>
    </xf>
    <xf numFmtId="0" fontId="22" fillId="2" borderId="30" xfId="0" applyFont="1" applyFill="1" applyBorder="1" applyAlignment="1">
      <alignment horizontal="center" wrapText="1"/>
    </xf>
    <xf numFmtId="0" fontId="22" fillId="2" borderId="44" xfId="0" applyFont="1" applyFill="1" applyBorder="1" applyAlignment="1">
      <alignment horizontal="center" wrapText="1"/>
    </xf>
    <xf numFmtId="0" fontId="22" fillId="2" borderId="42" xfId="0" applyFont="1" applyFill="1" applyBorder="1" applyAlignment="1">
      <alignment horizontal="center" wrapText="1"/>
    </xf>
    <xf numFmtId="0" fontId="22" fillId="2" borderId="31" xfId="0" applyFont="1" applyFill="1" applyBorder="1" applyAlignment="1">
      <alignment horizontal="center" wrapText="1"/>
    </xf>
    <xf numFmtId="0" fontId="22" fillId="4" borderId="30" xfId="0" applyFont="1" applyFill="1" applyBorder="1" applyAlignment="1">
      <alignment horizontal="center" wrapText="1"/>
    </xf>
    <xf numFmtId="0" fontId="22" fillId="4" borderId="44" xfId="0" applyFont="1" applyFill="1" applyBorder="1" applyAlignment="1">
      <alignment horizontal="center" wrapText="1"/>
    </xf>
    <xf numFmtId="0" fontId="3" fillId="0" borderId="56" xfId="0" applyFont="1" applyBorder="1" applyAlignment="1">
      <alignment horizontal="center"/>
    </xf>
    <xf numFmtId="0" fontId="3" fillId="0" borderId="59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T706"/>
  <sheetViews>
    <sheetView workbookViewId="0" topLeftCell="U1">
      <selection activeCell="X29" sqref="X29"/>
    </sheetView>
  </sheetViews>
  <sheetFormatPr defaultColWidth="8.8515625" defaultRowHeight="14.25" customHeight="1"/>
  <cols>
    <col min="1" max="1" width="0" style="0" hidden="1" customWidth="1"/>
    <col min="2" max="2" width="4.7109375" style="0" hidden="1" customWidth="1"/>
    <col min="3" max="3" width="19.421875" style="0" hidden="1" customWidth="1"/>
    <col min="4" max="5" width="10.140625" style="0" hidden="1" customWidth="1"/>
    <col min="6" max="6" width="10.421875" style="0" hidden="1" customWidth="1"/>
    <col min="7" max="7" width="10.140625" style="0" hidden="1" customWidth="1"/>
    <col min="8" max="15" width="0" style="0" hidden="1" customWidth="1"/>
    <col min="16" max="16" width="8.140625" style="0" hidden="1" customWidth="1"/>
    <col min="17" max="20" width="0" style="0" hidden="1" customWidth="1"/>
    <col min="21" max="21" width="28.8515625" style="0" customWidth="1"/>
    <col min="22" max="22" width="7.421875" style="0" customWidth="1"/>
    <col min="23" max="24" width="6.140625" style="0" customWidth="1"/>
    <col min="25" max="25" width="5.7109375" style="0" customWidth="1"/>
    <col min="26" max="26" width="5.421875" style="0" customWidth="1"/>
    <col min="27" max="27" width="4.140625" style="0" customWidth="1"/>
    <col min="28" max="28" width="5.140625" style="0" customWidth="1"/>
    <col min="29" max="29" width="3.421875" style="0" customWidth="1"/>
    <col min="30" max="30" width="5.140625" style="0" customWidth="1"/>
    <col min="31" max="31" width="4.140625" style="0" customWidth="1"/>
    <col min="32" max="32" width="3.00390625" style="0" customWidth="1"/>
    <col min="33" max="33" width="4.421875" style="0" customWidth="1"/>
    <col min="34" max="35" width="5.140625" style="0" customWidth="1"/>
    <col min="36" max="37" width="4.421875" style="0" customWidth="1"/>
    <col min="38" max="38" width="3.421875" style="0" customWidth="1"/>
    <col min="39" max="40" width="3.00390625" style="0" customWidth="1"/>
    <col min="41" max="41" width="3.421875" style="0" customWidth="1"/>
    <col min="42" max="45" width="3.00390625" style="0" customWidth="1"/>
    <col min="46" max="46" width="9.421875" style="0" bestFit="1" customWidth="1"/>
  </cols>
  <sheetData>
    <row r="1" ht="14.25" customHeight="1" thickBot="1"/>
    <row r="2" spans="2:46" ht="14.25" customHeight="1" thickBot="1">
      <c r="B2" s="1" t="s">
        <v>116</v>
      </c>
      <c r="M2" s="67"/>
      <c r="N2" s="68" t="s">
        <v>117</v>
      </c>
      <c r="O2" s="68" t="s">
        <v>118</v>
      </c>
      <c r="P2" s="68" t="s">
        <v>119</v>
      </c>
      <c r="Q2" s="68" t="s">
        <v>151</v>
      </c>
      <c r="R2" s="69"/>
      <c r="S2" s="70" t="s">
        <v>120</v>
      </c>
      <c r="U2" s="2" t="s">
        <v>121</v>
      </c>
      <c r="V2" s="2" t="s">
        <v>122</v>
      </c>
      <c r="W2" s="95">
        <v>1</v>
      </c>
      <c r="X2" s="95">
        <v>2</v>
      </c>
      <c r="Y2" s="95">
        <v>3</v>
      </c>
      <c r="Z2" s="95">
        <v>4</v>
      </c>
      <c r="AA2" s="95">
        <v>5</v>
      </c>
      <c r="AB2" s="95">
        <v>6</v>
      </c>
      <c r="AC2" s="95">
        <v>7</v>
      </c>
      <c r="AD2" s="95">
        <v>8</v>
      </c>
      <c r="AE2" s="95">
        <v>9</v>
      </c>
      <c r="AF2" s="95">
        <v>10</v>
      </c>
      <c r="AG2" s="95">
        <v>11</v>
      </c>
      <c r="AH2" s="95">
        <v>12</v>
      </c>
      <c r="AI2" s="95">
        <v>13</v>
      </c>
      <c r="AJ2" s="95">
        <v>14</v>
      </c>
      <c r="AK2" s="95">
        <v>15</v>
      </c>
      <c r="AL2" s="95">
        <v>16</v>
      </c>
      <c r="AM2" s="2">
        <v>17</v>
      </c>
      <c r="AN2" s="2">
        <v>18</v>
      </c>
      <c r="AO2" s="2">
        <v>19</v>
      </c>
      <c r="AP2" s="2">
        <v>20</v>
      </c>
      <c r="AQ2" s="2">
        <v>21</v>
      </c>
      <c r="AR2" s="2">
        <v>22</v>
      </c>
      <c r="AS2" s="2">
        <v>23</v>
      </c>
      <c r="AT2" s="2" t="s">
        <v>123</v>
      </c>
    </row>
    <row r="3" spans="2:46" ht="14.25" customHeight="1" thickBot="1">
      <c r="B3" s="3" t="s">
        <v>124</v>
      </c>
      <c r="C3" s="3" t="s">
        <v>125</v>
      </c>
      <c r="D3" s="3" t="s">
        <v>122</v>
      </c>
      <c r="E3" s="3" t="s">
        <v>126</v>
      </c>
      <c r="F3" s="3" t="s">
        <v>127</v>
      </c>
      <c r="G3" s="3" t="s">
        <v>128</v>
      </c>
      <c r="H3" s="3" t="s">
        <v>123</v>
      </c>
      <c r="I3" s="3" t="s">
        <v>129</v>
      </c>
      <c r="J3" s="3" t="s">
        <v>130</v>
      </c>
      <c r="K3" s="3" t="s">
        <v>131</v>
      </c>
      <c r="M3" s="4" t="s">
        <v>117</v>
      </c>
      <c r="N3" s="64"/>
      <c r="O3" s="65">
        <v>1.5</v>
      </c>
      <c r="P3" s="65">
        <v>1</v>
      </c>
      <c r="Q3" s="66">
        <v>1.5</v>
      </c>
      <c r="R3" s="7">
        <f>SUM(N3:Q3)</f>
        <v>4</v>
      </c>
      <c r="S3" s="8">
        <f>+O3*R4+P3*R5+Q3*R6</f>
        <v>10.5</v>
      </c>
      <c r="U3" s="9" t="s">
        <v>132</v>
      </c>
      <c r="V3" s="83">
        <v>216</v>
      </c>
      <c r="W3" s="256"/>
      <c r="X3" s="257" t="s">
        <v>133</v>
      </c>
      <c r="Y3" s="257" t="s">
        <v>134</v>
      </c>
      <c r="Z3" s="257" t="s">
        <v>135</v>
      </c>
      <c r="AA3" s="257" t="s">
        <v>136</v>
      </c>
      <c r="AB3" s="258" t="s">
        <v>137</v>
      </c>
      <c r="AC3" s="110" t="s">
        <v>138</v>
      </c>
      <c r="AD3" s="96">
        <v>1</v>
      </c>
      <c r="AE3" s="96" t="s">
        <v>139</v>
      </c>
      <c r="AF3" s="96"/>
      <c r="AG3" s="97">
        <v>1</v>
      </c>
      <c r="AH3" s="110">
        <v>1</v>
      </c>
      <c r="AI3" s="96">
        <v>1</v>
      </c>
      <c r="AJ3" s="96">
        <v>11</v>
      </c>
      <c r="AK3" s="96"/>
      <c r="AL3" s="97">
        <v>1</v>
      </c>
      <c r="AM3" s="89"/>
      <c r="AN3" s="10"/>
      <c r="AO3" s="10"/>
      <c r="AP3" s="10"/>
      <c r="AQ3" s="10"/>
      <c r="AR3" s="10">
        <v>1</v>
      </c>
      <c r="AS3" s="10"/>
      <c r="AT3" s="10"/>
    </row>
    <row r="4" spans="2:46" ht="14.25" customHeight="1" thickBot="1">
      <c r="B4" s="11">
        <v>1</v>
      </c>
      <c r="C4" s="11" t="s">
        <v>140</v>
      </c>
      <c r="D4" s="11">
        <v>216</v>
      </c>
      <c r="E4" s="11">
        <v>14</v>
      </c>
      <c r="F4" s="11">
        <v>10</v>
      </c>
      <c r="G4" s="11">
        <v>3</v>
      </c>
      <c r="H4" s="11">
        <v>0</v>
      </c>
      <c r="I4" s="11">
        <v>1684</v>
      </c>
      <c r="J4" s="11">
        <v>7.1</v>
      </c>
      <c r="K4" s="11">
        <v>70.4</v>
      </c>
      <c r="L4">
        <f>SUM(E4:G4)</f>
        <v>27</v>
      </c>
      <c r="M4" s="4" t="s">
        <v>118</v>
      </c>
      <c r="N4" s="12">
        <v>0.5</v>
      </c>
      <c r="O4" s="13"/>
      <c r="P4" s="5">
        <v>1</v>
      </c>
      <c r="Q4" s="6">
        <v>2</v>
      </c>
      <c r="R4" s="7">
        <f>SUM(N4:Q4)</f>
        <v>3.5</v>
      </c>
      <c r="S4" s="8">
        <f>+N4*R3+P4*R5+Q4*R6</f>
        <v>8</v>
      </c>
      <c r="U4" s="14" t="s">
        <v>141</v>
      </c>
      <c r="V4" s="84">
        <v>210</v>
      </c>
      <c r="W4" s="259" t="s">
        <v>142</v>
      </c>
      <c r="X4" s="260"/>
      <c r="Y4" s="261">
        <v>1110</v>
      </c>
      <c r="Z4" s="261" t="s">
        <v>143</v>
      </c>
      <c r="AA4" s="261">
        <v>0</v>
      </c>
      <c r="AB4" s="262">
        <v>1</v>
      </c>
      <c r="AC4" s="98">
        <v>0</v>
      </c>
      <c r="AD4" s="15">
        <v>1</v>
      </c>
      <c r="AE4" s="15"/>
      <c r="AF4" s="15" t="s">
        <v>144</v>
      </c>
      <c r="AG4" s="99">
        <v>0</v>
      </c>
      <c r="AH4" s="98"/>
      <c r="AI4" s="15">
        <v>1</v>
      </c>
      <c r="AJ4" s="15"/>
      <c r="AK4" s="15">
        <v>1</v>
      </c>
      <c r="AL4" s="99">
        <v>1</v>
      </c>
      <c r="AM4" s="90"/>
      <c r="AN4" s="15"/>
      <c r="AO4" s="15"/>
      <c r="AP4" s="15"/>
      <c r="AQ4" s="15"/>
      <c r="AR4" s="15"/>
      <c r="AS4" s="15"/>
      <c r="AT4" s="15" t="s">
        <v>145</v>
      </c>
    </row>
    <row r="5" spans="2:46" ht="14.25" customHeight="1" thickBot="1">
      <c r="B5" s="11">
        <v>2</v>
      </c>
      <c r="C5" s="11" t="s">
        <v>146</v>
      </c>
      <c r="D5" s="11">
        <v>210</v>
      </c>
      <c r="E5" s="11">
        <v>16</v>
      </c>
      <c r="F5" s="11">
        <v>3</v>
      </c>
      <c r="G5" s="11">
        <v>6</v>
      </c>
      <c r="H5" s="11">
        <v>4</v>
      </c>
      <c r="I5" s="11">
        <v>1610</v>
      </c>
      <c r="J5" s="11">
        <v>0.3</v>
      </c>
      <c r="K5" s="11">
        <v>70</v>
      </c>
      <c r="L5">
        <f aca="true" t="shared" si="0" ref="L5:L26">SUM(E5:G5)</f>
        <v>25</v>
      </c>
      <c r="M5" s="4" t="s">
        <v>119</v>
      </c>
      <c r="N5" s="12">
        <v>1</v>
      </c>
      <c r="O5" s="5">
        <v>1</v>
      </c>
      <c r="P5" s="13"/>
      <c r="Q5" s="6">
        <v>1</v>
      </c>
      <c r="R5" s="7">
        <f>SUM(N5:Q5)</f>
        <v>3</v>
      </c>
      <c r="S5" s="8">
        <f>+N5*S3+O5*S4+Q5*R6</f>
        <v>20</v>
      </c>
      <c r="U5" s="9" t="s">
        <v>147</v>
      </c>
      <c r="V5" s="83">
        <v>204</v>
      </c>
      <c r="W5" s="263" t="s">
        <v>148</v>
      </c>
      <c r="X5" s="264">
        <v>1</v>
      </c>
      <c r="Y5" s="260"/>
      <c r="Z5" s="264">
        <v>100</v>
      </c>
      <c r="AA5" s="264"/>
      <c r="AB5" s="265" t="s">
        <v>136</v>
      </c>
      <c r="AC5" s="100" t="s">
        <v>139</v>
      </c>
      <c r="AD5" s="10">
        <v>1</v>
      </c>
      <c r="AE5" s="10" t="s">
        <v>144</v>
      </c>
      <c r="AF5" s="10">
        <v>1</v>
      </c>
      <c r="AG5" s="101">
        <v>1</v>
      </c>
      <c r="AH5" s="100"/>
      <c r="AI5" s="10">
        <v>1</v>
      </c>
      <c r="AJ5" s="10">
        <v>0</v>
      </c>
      <c r="AK5" s="10"/>
      <c r="AL5" s="101">
        <v>1</v>
      </c>
      <c r="AM5" s="89"/>
      <c r="AN5" s="10"/>
      <c r="AO5" s="10">
        <v>1</v>
      </c>
      <c r="AP5" s="10"/>
      <c r="AQ5" s="10"/>
      <c r="AR5" s="10"/>
      <c r="AS5" s="10"/>
      <c r="AT5" s="10" t="s">
        <v>149</v>
      </c>
    </row>
    <row r="6" spans="2:46" ht="14.25" customHeight="1" thickBot="1">
      <c r="B6" s="11">
        <v>3</v>
      </c>
      <c r="C6" s="11" t="s">
        <v>150</v>
      </c>
      <c r="D6" s="11">
        <v>204</v>
      </c>
      <c r="E6" s="11">
        <v>11</v>
      </c>
      <c r="F6" s="11">
        <v>9</v>
      </c>
      <c r="G6" s="11">
        <v>9</v>
      </c>
      <c r="H6" s="11">
        <v>6</v>
      </c>
      <c r="I6" s="11">
        <v>1522</v>
      </c>
      <c r="J6" s="11">
        <v>-0.7</v>
      </c>
      <c r="K6" s="11">
        <v>53.4</v>
      </c>
      <c r="L6">
        <f t="shared" si="0"/>
        <v>29</v>
      </c>
      <c r="M6" s="16" t="s">
        <v>151</v>
      </c>
      <c r="N6" s="17">
        <v>0.5</v>
      </c>
      <c r="O6" s="18">
        <v>0</v>
      </c>
      <c r="P6" s="18">
        <v>1</v>
      </c>
      <c r="Q6" s="19"/>
      <c r="R6" s="20">
        <f>SUM(N6:Q6)</f>
        <v>1.5</v>
      </c>
      <c r="S6" s="21">
        <f>+N6*R3+O6*R4+P6*R5</f>
        <v>5</v>
      </c>
      <c r="U6" s="14" t="s">
        <v>152</v>
      </c>
      <c r="V6" s="84">
        <v>196</v>
      </c>
      <c r="W6" s="259" t="s">
        <v>153</v>
      </c>
      <c r="X6" s="261" t="s">
        <v>154</v>
      </c>
      <c r="Y6" s="261">
        <v>1011</v>
      </c>
      <c r="Z6" s="260"/>
      <c r="AA6" s="261">
        <v>1</v>
      </c>
      <c r="AB6" s="262" t="s">
        <v>138</v>
      </c>
      <c r="AC6" s="98">
        <v>0</v>
      </c>
      <c r="AD6" s="15">
        <v>1</v>
      </c>
      <c r="AE6" s="15">
        <v>0</v>
      </c>
      <c r="AF6" s="15">
        <v>11</v>
      </c>
      <c r="AG6" s="99">
        <v>1</v>
      </c>
      <c r="AH6" s="98"/>
      <c r="AI6" s="15">
        <v>1</v>
      </c>
      <c r="AJ6" s="15"/>
      <c r="AK6" s="15"/>
      <c r="AL6" s="99"/>
      <c r="AM6" s="90"/>
      <c r="AN6" s="15"/>
      <c r="AO6" s="15"/>
      <c r="AP6" s="15">
        <v>1</v>
      </c>
      <c r="AQ6" s="15"/>
      <c r="AR6" s="15"/>
      <c r="AS6" s="15"/>
      <c r="AT6" s="15" t="s">
        <v>155</v>
      </c>
    </row>
    <row r="7" spans="2:46" ht="14.25" customHeight="1" thickBot="1">
      <c r="B7" s="11">
        <v>4</v>
      </c>
      <c r="C7" s="11" t="s">
        <v>156</v>
      </c>
      <c r="D7" s="11">
        <v>196</v>
      </c>
      <c r="E7" s="11">
        <v>14</v>
      </c>
      <c r="F7" s="11">
        <v>3</v>
      </c>
      <c r="G7" s="11">
        <v>10</v>
      </c>
      <c r="H7" s="11">
        <v>4</v>
      </c>
      <c r="I7" s="11">
        <v>1574</v>
      </c>
      <c r="J7" s="11">
        <v>-1.4</v>
      </c>
      <c r="K7" s="11">
        <v>57.4</v>
      </c>
      <c r="L7">
        <f t="shared" si="0"/>
        <v>27</v>
      </c>
      <c r="U7" s="9" t="s">
        <v>157</v>
      </c>
      <c r="V7" s="83">
        <v>194</v>
      </c>
      <c r="W7" s="263" t="s">
        <v>136</v>
      </c>
      <c r="X7" s="264">
        <v>11</v>
      </c>
      <c r="Y7" s="264"/>
      <c r="Z7" s="264">
        <v>10</v>
      </c>
      <c r="AA7" s="260"/>
      <c r="AB7" s="265">
        <v>1</v>
      </c>
      <c r="AC7" s="100" t="s">
        <v>144</v>
      </c>
      <c r="AD7" s="10">
        <v>1</v>
      </c>
      <c r="AE7" s="10">
        <v>0</v>
      </c>
      <c r="AF7" s="10">
        <v>1</v>
      </c>
      <c r="AG7" s="101"/>
      <c r="AH7" s="100">
        <v>1</v>
      </c>
      <c r="AI7" s="10"/>
      <c r="AJ7" s="10" t="s">
        <v>144</v>
      </c>
      <c r="AK7" s="10">
        <v>11</v>
      </c>
      <c r="AL7" s="101"/>
      <c r="AM7" s="89"/>
      <c r="AN7" s="10"/>
      <c r="AO7" s="10"/>
      <c r="AP7" s="10"/>
      <c r="AQ7" s="10"/>
      <c r="AR7" s="10"/>
      <c r="AS7" s="10"/>
      <c r="AT7" s="10" t="s">
        <v>158</v>
      </c>
    </row>
    <row r="8" spans="2:46" ht="14.25" customHeight="1" thickBot="1">
      <c r="B8" s="11">
        <v>5</v>
      </c>
      <c r="C8" s="11" t="s">
        <v>159</v>
      </c>
      <c r="D8" s="11">
        <v>194</v>
      </c>
      <c r="E8" s="11">
        <v>11</v>
      </c>
      <c r="F8" s="11">
        <v>7</v>
      </c>
      <c r="G8" s="11">
        <v>4</v>
      </c>
      <c r="H8" s="11">
        <v>7</v>
      </c>
      <c r="I8" s="11">
        <v>1670</v>
      </c>
      <c r="J8" s="11">
        <v>0.1</v>
      </c>
      <c r="K8" s="11">
        <v>65.9</v>
      </c>
      <c r="L8">
        <f t="shared" si="0"/>
        <v>22</v>
      </c>
      <c r="M8" s="3" t="s">
        <v>119</v>
      </c>
      <c r="N8" s="3" t="s">
        <v>118</v>
      </c>
      <c r="O8" s="11" t="s">
        <v>160</v>
      </c>
      <c r="U8" s="77" t="s">
        <v>161</v>
      </c>
      <c r="V8" s="85">
        <v>186</v>
      </c>
      <c r="W8" s="266" t="s">
        <v>138</v>
      </c>
      <c r="X8" s="267">
        <v>0</v>
      </c>
      <c r="Y8" s="267" t="s">
        <v>136</v>
      </c>
      <c r="Z8" s="267" t="s">
        <v>137</v>
      </c>
      <c r="AA8" s="267">
        <v>0</v>
      </c>
      <c r="AB8" s="268"/>
      <c r="AC8" s="102">
        <v>10</v>
      </c>
      <c r="AD8" s="78" t="s">
        <v>162</v>
      </c>
      <c r="AE8" s="78">
        <v>0</v>
      </c>
      <c r="AF8" s="78">
        <v>1</v>
      </c>
      <c r="AG8" s="109">
        <v>1</v>
      </c>
      <c r="AH8" s="102"/>
      <c r="AI8" s="78">
        <v>1</v>
      </c>
      <c r="AJ8" s="78" t="s">
        <v>144</v>
      </c>
      <c r="AK8" s="78" t="s">
        <v>139</v>
      </c>
      <c r="AL8" s="109">
        <v>1</v>
      </c>
      <c r="AM8" s="91"/>
      <c r="AN8" s="78"/>
      <c r="AO8" s="78">
        <v>1</v>
      </c>
      <c r="AP8" s="78">
        <v>1</v>
      </c>
      <c r="AQ8" s="78"/>
      <c r="AR8" s="78"/>
      <c r="AS8" s="78"/>
      <c r="AT8" s="78" t="s">
        <v>163</v>
      </c>
    </row>
    <row r="9" spans="2:46" ht="14.25" customHeight="1" thickBot="1">
      <c r="B9" s="11">
        <v>6</v>
      </c>
      <c r="C9" s="11" t="s">
        <v>164</v>
      </c>
      <c r="D9" s="11">
        <v>186</v>
      </c>
      <c r="E9" s="11">
        <v>10</v>
      </c>
      <c r="F9" s="11">
        <v>9</v>
      </c>
      <c r="G9" s="11">
        <v>7</v>
      </c>
      <c r="H9" s="11">
        <v>2</v>
      </c>
      <c r="I9" s="11">
        <v>1525</v>
      </c>
      <c r="J9" s="11">
        <v>-1.6</v>
      </c>
      <c r="K9" s="11">
        <v>55.8</v>
      </c>
      <c r="L9">
        <f t="shared" si="0"/>
        <v>26</v>
      </c>
      <c r="M9" s="3" t="s">
        <v>117</v>
      </c>
      <c r="N9" s="3" t="s">
        <v>151</v>
      </c>
      <c r="O9" s="22" t="s">
        <v>165</v>
      </c>
      <c r="U9" s="75" t="s">
        <v>166</v>
      </c>
      <c r="V9" s="86">
        <v>182</v>
      </c>
      <c r="W9" s="103" t="s">
        <v>137</v>
      </c>
      <c r="X9" s="76">
        <v>1</v>
      </c>
      <c r="Y9" s="76" t="s">
        <v>167</v>
      </c>
      <c r="Z9" s="76">
        <v>1</v>
      </c>
      <c r="AA9" s="76" t="s">
        <v>144</v>
      </c>
      <c r="AB9" s="104">
        <v>1</v>
      </c>
      <c r="AC9" s="269"/>
      <c r="AD9" s="270">
        <v>0</v>
      </c>
      <c r="AE9" s="270" t="s">
        <v>144</v>
      </c>
      <c r="AF9" s="270"/>
      <c r="AG9" s="271"/>
      <c r="AH9" s="103">
        <v>1</v>
      </c>
      <c r="AI9" s="76"/>
      <c r="AJ9" s="76">
        <v>1</v>
      </c>
      <c r="AK9" s="76">
        <v>1</v>
      </c>
      <c r="AL9" s="104"/>
      <c r="AM9" s="94"/>
      <c r="AN9" s="76"/>
      <c r="AO9" s="76">
        <v>1</v>
      </c>
      <c r="AP9" s="76">
        <v>0</v>
      </c>
      <c r="AQ9" s="76"/>
      <c r="AR9" s="76"/>
      <c r="AS9" s="76"/>
      <c r="AT9" s="76" t="s">
        <v>168</v>
      </c>
    </row>
    <row r="10" spans="2:46" ht="14.25" customHeight="1" thickBot="1">
      <c r="B10" s="11">
        <v>7</v>
      </c>
      <c r="C10" s="11" t="s">
        <v>169</v>
      </c>
      <c r="D10" s="11">
        <v>182</v>
      </c>
      <c r="E10" s="11">
        <v>10</v>
      </c>
      <c r="F10" s="11">
        <v>4</v>
      </c>
      <c r="G10" s="11">
        <v>8</v>
      </c>
      <c r="H10" s="11">
        <v>6</v>
      </c>
      <c r="I10" s="11">
        <v>1543</v>
      </c>
      <c r="J10" s="11">
        <v>-2.2</v>
      </c>
      <c r="K10" s="11">
        <v>54.5</v>
      </c>
      <c r="L10">
        <f t="shared" si="0"/>
        <v>22</v>
      </c>
      <c r="U10" s="14" t="s">
        <v>170</v>
      </c>
      <c r="V10" s="84">
        <v>180</v>
      </c>
      <c r="W10" s="98">
        <v>0</v>
      </c>
      <c r="X10" s="15">
        <v>0</v>
      </c>
      <c r="Y10" s="15">
        <v>0</v>
      </c>
      <c r="Z10" s="15">
        <v>0</v>
      </c>
      <c r="AA10" s="15">
        <v>0</v>
      </c>
      <c r="AB10" s="99" t="s">
        <v>171</v>
      </c>
      <c r="AC10" s="259">
        <v>1</v>
      </c>
      <c r="AD10" s="260"/>
      <c r="AE10" s="261" t="s">
        <v>144</v>
      </c>
      <c r="AF10" s="261"/>
      <c r="AG10" s="262"/>
      <c r="AH10" s="98" t="s">
        <v>136</v>
      </c>
      <c r="AI10" s="15"/>
      <c r="AJ10" s="15" t="s">
        <v>172</v>
      </c>
      <c r="AK10" s="15">
        <v>1</v>
      </c>
      <c r="AL10" s="99">
        <v>1</v>
      </c>
      <c r="AM10" s="90"/>
      <c r="AN10" s="15"/>
      <c r="AO10" s="15">
        <v>1</v>
      </c>
      <c r="AP10" s="15" t="s">
        <v>144</v>
      </c>
      <c r="AQ10" s="15"/>
      <c r="AR10" s="15"/>
      <c r="AS10" s="15"/>
      <c r="AT10" s="15" t="s">
        <v>173</v>
      </c>
    </row>
    <row r="11" spans="2:46" ht="14.25" customHeight="1" thickBot="1">
      <c r="B11" s="11">
        <v>8</v>
      </c>
      <c r="C11" s="11" t="s">
        <v>174</v>
      </c>
      <c r="D11" s="11">
        <v>180</v>
      </c>
      <c r="E11" s="11">
        <v>7</v>
      </c>
      <c r="F11" s="11">
        <v>8</v>
      </c>
      <c r="G11" s="11">
        <v>8</v>
      </c>
      <c r="H11" s="11">
        <v>4</v>
      </c>
      <c r="I11" s="11">
        <v>1448</v>
      </c>
      <c r="J11" s="11">
        <v>0.2</v>
      </c>
      <c r="K11" s="11">
        <v>47.8</v>
      </c>
      <c r="L11">
        <f t="shared" si="0"/>
        <v>23</v>
      </c>
      <c r="M11" s="3" t="s">
        <v>118</v>
      </c>
      <c r="N11" s="3" t="s">
        <v>151</v>
      </c>
      <c r="O11" s="11" t="s">
        <v>160</v>
      </c>
      <c r="U11" s="9" t="s">
        <v>175</v>
      </c>
      <c r="V11" s="83">
        <v>178</v>
      </c>
      <c r="W11" s="100" t="s">
        <v>167</v>
      </c>
      <c r="X11" s="10"/>
      <c r="Y11" s="10" t="s">
        <v>144</v>
      </c>
      <c r="Z11" s="10">
        <v>1</v>
      </c>
      <c r="AA11" s="10">
        <v>1</v>
      </c>
      <c r="AB11" s="101">
        <v>11</v>
      </c>
      <c r="AC11" s="263" t="s">
        <v>144</v>
      </c>
      <c r="AD11" s="264" t="s">
        <v>144</v>
      </c>
      <c r="AE11" s="260"/>
      <c r="AF11" s="264" t="s">
        <v>144</v>
      </c>
      <c r="AG11" s="265">
        <v>11</v>
      </c>
      <c r="AH11" s="100" t="s">
        <v>136</v>
      </c>
      <c r="AI11" s="10">
        <v>1</v>
      </c>
      <c r="AJ11" s="10" t="s">
        <v>176</v>
      </c>
      <c r="AK11" s="10" t="s">
        <v>144</v>
      </c>
      <c r="AL11" s="101"/>
      <c r="AM11" s="89"/>
      <c r="AN11" s="10"/>
      <c r="AO11" s="10"/>
      <c r="AP11" s="10"/>
      <c r="AQ11" s="10"/>
      <c r="AR11" s="10"/>
      <c r="AS11" s="10"/>
      <c r="AT11" s="10" t="s">
        <v>177</v>
      </c>
    </row>
    <row r="12" spans="2:46" ht="14.25" customHeight="1" thickBot="1">
      <c r="B12" s="11">
        <v>9</v>
      </c>
      <c r="C12" s="11" t="s">
        <v>178</v>
      </c>
      <c r="D12" s="11">
        <v>178</v>
      </c>
      <c r="E12" s="11">
        <v>10</v>
      </c>
      <c r="F12" s="11">
        <v>8</v>
      </c>
      <c r="G12" s="11">
        <v>3</v>
      </c>
      <c r="H12" s="11">
        <v>4</v>
      </c>
      <c r="I12" s="11">
        <v>1613</v>
      </c>
      <c r="J12" s="11">
        <v>-0.1</v>
      </c>
      <c r="K12" s="11">
        <v>66.7</v>
      </c>
      <c r="L12">
        <f t="shared" si="0"/>
        <v>21</v>
      </c>
      <c r="M12" s="3" t="s">
        <v>119</v>
      </c>
      <c r="N12" s="3" t="s">
        <v>117</v>
      </c>
      <c r="O12" s="22" t="s">
        <v>165</v>
      </c>
      <c r="U12" s="14" t="s">
        <v>179</v>
      </c>
      <c r="V12" s="84">
        <v>176</v>
      </c>
      <c r="W12" s="98"/>
      <c r="X12" s="15" t="s">
        <v>144</v>
      </c>
      <c r="Y12" s="15">
        <v>0</v>
      </c>
      <c r="Z12" s="15">
        <v>0</v>
      </c>
      <c r="AA12" s="15">
        <v>0</v>
      </c>
      <c r="AB12" s="99">
        <v>0</v>
      </c>
      <c r="AC12" s="259"/>
      <c r="AD12" s="261"/>
      <c r="AE12" s="261" t="s">
        <v>144</v>
      </c>
      <c r="AF12" s="260"/>
      <c r="AG12" s="262">
        <v>101</v>
      </c>
      <c r="AH12" s="98"/>
      <c r="AI12" s="15">
        <v>11</v>
      </c>
      <c r="AJ12" s="15">
        <v>11</v>
      </c>
      <c r="AK12" s="15">
        <v>0</v>
      </c>
      <c r="AL12" s="99">
        <v>11</v>
      </c>
      <c r="AM12" s="90"/>
      <c r="AN12" s="15"/>
      <c r="AO12" s="15">
        <v>0</v>
      </c>
      <c r="AP12" s="15">
        <v>1</v>
      </c>
      <c r="AQ12" s="15">
        <v>1</v>
      </c>
      <c r="AR12" s="15"/>
      <c r="AS12" s="15"/>
      <c r="AT12" s="15" t="s">
        <v>180</v>
      </c>
    </row>
    <row r="13" spans="2:46" ht="14.25" customHeight="1" thickBot="1">
      <c r="B13" s="11">
        <v>10</v>
      </c>
      <c r="C13" s="11" t="s">
        <v>181</v>
      </c>
      <c r="D13" s="11">
        <v>176</v>
      </c>
      <c r="E13" s="11">
        <v>11</v>
      </c>
      <c r="F13" s="11">
        <v>3</v>
      </c>
      <c r="G13" s="11">
        <v>11</v>
      </c>
      <c r="H13" s="11">
        <v>5</v>
      </c>
      <c r="I13" s="11">
        <v>1416</v>
      </c>
      <c r="J13" s="11">
        <v>1.7</v>
      </c>
      <c r="K13" s="11">
        <v>50</v>
      </c>
      <c r="L13">
        <f t="shared" si="0"/>
        <v>25</v>
      </c>
      <c r="U13" s="81" t="s">
        <v>182</v>
      </c>
      <c r="V13" s="87">
        <v>164</v>
      </c>
      <c r="W13" s="105">
        <v>0</v>
      </c>
      <c r="X13" s="82">
        <v>1</v>
      </c>
      <c r="Y13" s="82">
        <v>0</v>
      </c>
      <c r="Z13" s="82">
        <v>0</v>
      </c>
      <c r="AA13" s="82"/>
      <c r="AB13" s="106">
        <v>0</v>
      </c>
      <c r="AC13" s="272"/>
      <c r="AD13" s="273"/>
      <c r="AE13" s="273">
        <v>0</v>
      </c>
      <c r="AF13" s="273">
        <v>10</v>
      </c>
      <c r="AG13" s="268"/>
      <c r="AH13" s="105">
        <v>0</v>
      </c>
      <c r="AI13" s="82">
        <v>1</v>
      </c>
      <c r="AJ13" s="82">
        <v>11</v>
      </c>
      <c r="AK13" s="82" t="s">
        <v>172</v>
      </c>
      <c r="AL13" s="106">
        <v>11</v>
      </c>
      <c r="AM13" s="92"/>
      <c r="AN13" s="82"/>
      <c r="AO13" s="82">
        <v>11</v>
      </c>
      <c r="AP13" s="82"/>
      <c r="AQ13" s="82">
        <v>1</v>
      </c>
      <c r="AR13" s="82"/>
      <c r="AS13" s="82"/>
      <c r="AT13" s="82"/>
    </row>
    <row r="14" spans="2:46" ht="14.25" customHeight="1" thickBot="1">
      <c r="B14" s="11">
        <v>11</v>
      </c>
      <c r="C14" s="11" t="s">
        <v>183</v>
      </c>
      <c r="D14" s="11">
        <v>164</v>
      </c>
      <c r="E14" s="11">
        <v>12</v>
      </c>
      <c r="F14" s="11">
        <v>1</v>
      </c>
      <c r="G14" s="11">
        <v>10</v>
      </c>
      <c r="H14" s="11">
        <v>0</v>
      </c>
      <c r="I14" s="11">
        <v>1391</v>
      </c>
      <c r="J14" s="11">
        <v>3.9</v>
      </c>
      <c r="K14" s="11">
        <v>54.3</v>
      </c>
      <c r="L14">
        <f t="shared" si="0"/>
        <v>23</v>
      </c>
      <c r="M14" s="3" t="s">
        <v>151</v>
      </c>
      <c r="N14" s="3" t="s">
        <v>119</v>
      </c>
      <c r="O14" s="11" t="s">
        <v>184</v>
      </c>
      <c r="U14" s="79" t="s">
        <v>185</v>
      </c>
      <c r="V14" s="88">
        <v>160</v>
      </c>
      <c r="W14" s="107">
        <v>0</v>
      </c>
      <c r="X14" s="80"/>
      <c r="Y14" s="80"/>
      <c r="Z14" s="80"/>
      <c r="AA14" s="80">
        <v>0</v>
      </c>
      <c r="AB14" s="108"/>
      <c r="AC14" s="107">
        <v>0</v>
      </c>
      <c r="AD14" s="80" t="s">
        <v>136</v>
      </c>
      <c r="AE14" s="80" t="s">
        <v>136</v>
      </c>
      <c r="AF14" s="80"/>
      <c r="AG14" s="108">
        <v>11</v>
      </c>
      <c r="AH14" s="269"/>
      <c r="AI14" s="274" t="s">
        <v>162</v>
      </c>
      <c r="AJ14" s="274">
        <v>11</v>
      </c>
      <c r="AK14" s="274" t="s">
        <v>136</v>
      </c>
      <c r="AL14" s="275" t="s">
        <v>138</v>
      </c>
      <c r="AM14" s="93"/>
      <c r="AN14" s="80"/>
      <c r="AO14" s="80"/>
      <c r="AP14" s="80"/>
      <c r="AQ14" s="80">
        <v>1</v>
      </c>
      <c r="AR14" s="80"/>
      <c r="AS14" s="80"/>
      <c r="AT14" s="80"/>
    </row>
    <row r="15" spans="2:46" ht="14.25" customHeight="1" thickBot="1">
      <c r="B15" s="11">
        <v>12</v>
      </c>
      <c r="C15" s="11" t="s">
        <v>186</v>
      </c>
      <c r="D15" s="11">
        <v>160</v>
      </c>
      <c r="E15" s="11">
        <v>7</v>
      </c>
      <c r="F15" s="11">
        <v>9</v>
      </c>
      <c r="G15" s="11">
        <v>3</v>
      </c>
      <c r="H15" s="11">
        <v>0</v>
      </c>
      <c r="I15" s="11">
        <v>1447</v>
      </c>
      <c r="J15" s="11">
        <v>1.1</v>
      </c>
      <c r="K15" s="11">
        <v>60.5</v>
      </c>
      <c r="L15">
        <f t="shared" si="0"/>
        <v>19</v>
      </c>
      <c r="M15" s="3" t="s">
        <v>117</v>
      </c>
      <c r="N15" s="3" t="s">
        <v>118</v>
      </c>
      <c r="O15" s="22" t="s">
        <v>165</v>
      </c>
      <c r="U15" s="9" t="s">
        <v>187</v>
      </c>
      <c r="V15" s="83">
        <v>140</v>
      </c>
      <c r="W15" s="100">
        <v>0</v>
      </c>
      <c r="X15" s="10">
        <v>0</v>
      </c>
      <c r="Y15" s="10">
        <v>0</v>
      </c>
      <c r="Z15" s="10">
        <v>0</v>
      </c>
      <c r="AA15" s="10"/>
      <c r="AB15" s="101">
        <v>0</v>
      </c>
      <c r="AC15" s="100"/>
      <c r="AD15" s="10"/>
      <c r="AE15" s="10">
        <v>0</v>
      </c>
      <c r="AF15" s="10">
        <v>0</v>
      </c>
      <c r="AG15" s="101">
        <v>0</v>
      </c>
      <c r="AH15" s="263" t="s">
        <v>171</v>
      </c>
      <c r="AI15" s="260"/>
      <c r="AJ15" s="264" t="s">
        <v>188</v>
      </c>
      <c r="AK15" s="264">
        <v>11</v>
      </c>
      <c r="AL15" s="265">
        <v>1</v>
      </c>
      <c r="AM15" s="89"/>
      <c r="AN15" s="10"/>
      <c r="AO15" s="10"/>
      <c r="AP15" s="10">
        <v>0</v>
      </c>
      <c r="AQ15" s="10">
        <v>1</v>
      </c>
      <c r="AR15" s="10"/>
      <c r="AS15" s="10"/>
      <c r="AT15" s="10" t="s">
        <v>189</v>
      </c>
    </row>
    <row r="16" spans="2:46" ht="14.25" customHeight="1" thickBot="1">
      <c r="B16" s="11">
        <v>13</v>
      </c>
      <c r="C16" s="11" t="s">
        <v>190</v>
      </c>
      <c r="D16" s="11">
        <v>140</v>
      </c>
      <c r="E16" s="11">
        <v>6</v>
      </c>
      <c r="F16" s="11">
        <v>5</v>
      </c>
      <c r="G16" s="11">
        <v>11</v>
      </c>
      <c r="H16" s="11">
        <v>2</v>
      </c>
      <c r="I16" s="11">
        <v>1281</v>
      </c>
      <c r="J16" s="11">
        <v>-2</v>
      </c>
      <c r="K16" s="11">
        <v>38.6</v>
      </c>
      <c r="L16">
        <f t="shared" si="0"/>
        <v>22</v>
      </c>
      <c r="U16" s="14" t="s">
        <v>191</v>
      </c>
      <c r="V16" s="84">
        <v>138</v>
      </c>
      <c r="W16" s="98">
        <v>0</v>
      </c>
      <c r="X16" s="15"/>
      <c r="Y16" s="15">
        <v>1</v>
      </c>
      <c r="Z16" s="15"/>
      <c r="AA16" s="15" t="s">
        <v>144</v>
      </c>
      <c r="AB16" s="99" t="s">
        <v>144</v>
      </c>
      <c r="AC16" s="98">
        <v>0</v>
      </c>
      <c r="AD16" s="15" t="s">
        <v>192</v>
      </c>
      <c r="AE16" s="15" t="s">
        <v>193</v>
      </c>
      <c r="AF16" s="15">
        <v>0</v>
      </c>
      <c r="AG16" s="99">
        <v>0</v>
      </c>
      <c r="AH16" s="259">
        <v>0</v>
      </c>
      <c r="AI16" s="261" t="s">
        <v>194</v>
      </c>
      <c r="AJ16" s="260"/>
      <c r="AK16" s="261" t="s">
        <v>138</v>
      </c>
      <c r="AL16" s="262">
        <v>11</v>
      </c>
      <c r="AM16" s="90"/>
      <c r="AN16" s="15"/>
      <c r="AO16" s="15" t="s">
        <v>139</v>
      </c>
      <c r="AP16" s="15">
        <v>0</v>
      </c>
      <c r="AQ16" s="15">
        <v>1</v>
      </c>
      <c r="AR16" s="15"/>
      <c r="AS16" s="15"/>
      <c r="AT16" s="15"/>
    </row>
    <row r="17" spans="2:46" ht="14.25" customHeight="1" thickBot="1">
      <c r="B17" s="11">
        <v>14</v>
      </c>
      <c r="C17" s="11" t="s">
        <v>195</v>
      </c>
      <c r="D17" s="11">
        <v>138</v>
      </c>
      <c r="E17" s="11">
        <v>6</v>
      </c>
      <c r="F17" s="11">
        <v>6</v>
      </c>
      <c r="G17" s="11">
        <v>15</v>
      </c>
      <c r="H17" s="11">
        <v>0</v>
      </c>
      <c r="I17" s="11">
        <v>1252</v>
      </c>
      <c r="J17" s="11">
        <v>0.7</v>
      </c>
      <c r="K17" s="11">
        <v>33.3</v>
      </c>
      <c r="L17">
        <f t="shared" si="0"/>
        <v>27</v>
      </c>
      <c r="M17" s="3" t="s">
        <v>118</v>
      </c>
      <c r="N17" s="3" t="s">
        <v>119</v>
      </c>
      <c r="O17" s="11" t="s">
        <v>160</v>
      </c>
      <c r="U17" s="9" t="s">
        <v>196</v>
      </c>
      <c r="V17" s="83">
        <v>126</v>
      </c>
      <c r="W17" s="100"/>
      <c r="X17" s="10">
        <v>0</v>
      </c>
      <c r="Y17" s="10"/>
      <c r="Z17" s="10"/>
      <c r="AA17" s="10">
        <v>0</v>
      </c>
      <c r="AB17" s="101" t="s">
        <v>167</v>
      </c>
      <c r="AC17" s="100">
        <v>0</v>
      </c>
      <c r="AD17" s="10">
        <v>0</v>
      </c>
      <c r="AE17" s="10" t="s">
        <v>144</v>
      </c>
      <c r="AF17" s="10">
        <v>1</v>
      </c>
      <c r="AG17" s="101" t="s">
        <v>192</v>
      </c>
      <c r="AH17" s="263" t="s">
        <v>136</v>
      </c>
      <c r="AI17" s="264">
        <v>0</v>
      </c>
      <c r="AJ17" s="264" t="s">
        <v>137</v>
      </c>
      <c r="AK17" s="260"/>
      <c r="AL17" s="265" t="s">
        <v>167</v>
      </c>
      <c r="AM17" s="89"/>
      <c r="AN17" s="10">
        <v>0</v>
      </c>
      <c r="AO17" s="10">
        <v>0</v>
      </c>
      <c r="AP17" s="10">
        <v>0</v>
      </c>
      <c r="AQ17" s="10">
        <v>1</v>
      </c>
      <c r="AR17" s="10"/>
      <c r="AS17" s="10"/>
      <c r="AT17" s="10" t="s">
        <v>197</v>
      </c>
    </row>
    <row r="18" spans="2:46" ht="14.25" customHeight="1" thickBot="1">
      <c r="B18" s="11">
        <v>15</v>
      </c>
      <c r="C18" s="11" t="s">
        <v>198</v>
      </c>
      <c r="D18" s="11">
        <v>126</v>
      </c>
      <c r="E18" s="11">
        <v>2</v>
      </c>
      <c r="F18" s="11">
        <v>7</v>
      </c>
      <c r="G18" s="11">
        <v>19</v>
      </c>
      <c r="H18" s="11">
        <v>4</v>
      </c>
      <c r="I18" s="11">
        <v>1177</v>
      </c>
      <c r="J18" s="11">
        <v>-1.7</v>
      </c>
      <c r="K18" s="11">
        <v>19.6</v>
      </c>
      <c r="L18">
        <f t="shared" si="0"/>
        <v>28</v>
      </c>
      <c r="M18" s="3" t="s">
        <v>151</v>
      </c>
      <c r="N18" s="3" t="s">
        <v>117</v>
      </c>
      <c r="O18" s="11" t="s">
        <v>184</v>
      </c>
      <c r="U18" s="77" t="s">
        <v>199</v>
      </c>
      <c r="V18" s="85">
        <v>92</v>
      </c>
      <c r="W18" s="102">
        <v>0</v>
      </c>
      <c r="X18" s="78">
        <v>0</v>
      </c>
      <c r="Y18" s="78">
        <v>0</v>
      </c>
      <c r="Z18" s="78"/>
      <c r="AA18" s="78"/>
      <c r="AB18" s="109">
        <v>0</v>
      </c>
      <c r="AC18" s="102"/>
      <c r="AD18" s="78">
        <v>0</v>
      </c>
      <c r="AE18" s="78"/>
      <c r="AF18" s="78">
        <v>0</v>
      </c>
      <c r="AG18" s="109">
        <v>0</v>
      </c>
      <c r="AH18" s="266" t="s">
        <v>137</v>
      </c>
      <c r="AI18" s="267">
        <v>0</v>
      </c>
      <c r="AJ18" s="267">
        <v>0</v>
      </c>
      <c r="AK18" s="267" t="s">
        <v>139</v>
      </c>
      <c r="AL18" s="268"/>
      <c r="AM18" s="91"/>
      <c r="AN18" s="78"/>
      <c r="AO18" s="78">
        <v>1</v>
      </c>
      <c r="AP18" s="78"/>
      <c r="AQ18" s="78" t="s">
        <v>144</v>
      </c>
      <c r="AR18" s="78"/>
      <c r="AS18" s="78"/>
      <c r="AT18" s="78"/>
    </row>
    <row r="19" spans="2:46" ht="14.25" customHeight="1" thickBot="1">
      <c r="B19" s="11">
        <v>16</v>
      </c>
      <c r="C19" s="11" t="s">
        <v>200</v>
      </c>
      <c r="D19" s="11">
        <v>92</v>
      </c>
      <c r="E19" s="11">
        <v>2</v>
      </c>
      <c r="F19" s="11">
        <v>3</v>
      </c>
      <c r="G19" s="11">
        <v>13</v>
      </c>
      <c r="H19" s="11">
        <v>0</v>
      </c>
      <c r="I19" s="11">
        <v>1090</v>
      </c>
      <c r="J19" s="11">
        <v>-1.8</v>
      </c>
      <c r="K19" s="11">
        <v>19.4</v>
      </c>
      <c r="L19">
        <f t="shared" si="0"/>
        <v>18</v>
      </c>
      <c r="U19" s="75" t="s">
        <v>201</v>
      </c>
      <c r="V19" s="86">
        <v>84</v>
      </c>
      <c r="W19" s="103"/>
      <c r="X19" s="76"/>
      <c r="Y19" s="76"/>
      <c r="Z19" s="76"/>
      <c r="AA19" s="76"/>
      <c r="AB19" s="104"/>
      <c r="AC19" s="103"/>
      <c r="AD19" s="76"/>
      <c r="AE19" s="76"/>
      <c r="AF19" s="76"/>
      <c r="AG19" s="104"/>
      <c r="AH19" s="103"/>
      <c r="AI19" s="76"/>
      <c r="AJ19" s="76"/>
      <c r="AK19" s="76"/>
      <c r="AL19" s="104"/>
      <c r="AM19" s="253"/>
      <c r="AN19" s="252"/>
      <c r="AO19" s="252"/>
      <c r="AP19" s="252"/>
      <c r="AQ19" s="252"/>
      <c r="AR19" s="252"/>
      <c r="AS19" s="252"/>
      <c r="AT19" s="76" t="s">
        <v>202</v>
      </c>
    </row>
    <row r="20" spans="2:46" ht="14.25" customHeight="1" thickBot="1">
      <c r="B20" s="11">
        <v>17</v>
      </c>
      <c r="C20" s="11" t="s">
        <v>203</v>
      </c>
      <c r="D20" s="11">
        <v>84</v>
      </c>
      <c r="E20" s="11">
        <v>2</v>
      </c>
      <c r="F20" s="11">
        <v>0</v>
      </c>
      <c r="G20" s="11">
        <v>0</v>
      </c>
      <c r="H20" s="11">
        <v>2</v>
      </c>
      <c r="I20" s="11">
        <v>1424</v>
      </c>
      <c r="J20" s="11">
        <v>0</v>
      </c>
      <c r="K20" s="11">
        <v>100</v>
      </c>
      <c r="L20">
        <f t="shared" si="0"/>
        <v>2</v>
      </c>
      <c r="M20" s="3" t="s">
        <v>151</v>
      </c>
      <c r="N20" s="3" t="s">
        <v>118</v>
      </c>
      <c r="O20" s="11" t="s">
        <v>184</v>
      </c>
      <c r="U20" s="14" t="s">
        <v>204</v>
      </c>
      <c r="V20" s="84">
        <v>72</v>
      </c>
      <c r="W20" s="98"/>
      <c r="X20" s="15"/>
      <c r="Y20" s="15"/>
      <c r="Z20" s="15"/>
      <c r="AA20" s="15"/>
      <c r="AB20" s="99"/>
      <c r="AC20" s="98"/>
      <c r="AD20" s="15"/>
      <c r="AE20" s="15"/>
      <c r="AF20" s="15"/>
      <c r="AG20" s="99"/>
      <c r="AH20" s="98"/>
      <c r="AI20" s="15"/>
      <c r="AJ20" s="15"/>
      <c r="AK20" s="15">
        <v>1</v>
      </c>
      <c r="AL20" s="99"/>
      <c r="AM20" s="254"/>
      <c r="AN20" s="249"/>
      <c r="AO20" s="250"/>
      <c r="AP20" s="250"/>
      <c r="AQ20" s="250"/>
      <c r="AR20" s="250"/>
      <c r="AS20" s="250"/>
      <c r="AT20" s="15"/>
    </row>
    <row r="21" spans="2:46" ht="14.25" customHeight="1" thickBot="1">
      <c r="B21" s="11">
        <v>18</v>
      </c>
      <c r="C21" s="11" t="s">
        <v>205</v>
      </c>
      <c r="D21" s="11">
        <v>72</v>
      </c>
      <c r="E21" s="11">
        <v>1</v>
      </c>
      <c r="F21" s="11">
        <v>0</v>
      </c>
      <c r="G21" s="11">
        <v>0</v>
      </c>
      <c r="H21" s="11">
        <v>0</v>
      </c>
      <c r="I21" s="11">
        <v>1554</v>
      </c>
      <c r="J21" s="11">
        <v>0.5</v>
      </c>
      <c r="K21" s="11">
        <v>100</v>
      </c>
      <c r="L21">
        <f t="shared" si="0"/>
        <v>1</v>
      </c>
      <c r="M21" s="3" t="s">
        <v>117</v>
      </c>
      <c r="N21" s="3" t="s">
        <v>119</v>
      </c>
      <c r="O21" s="22" t="s">
        <v>165</v>
      </c>
      <c r="U21" s="9" t="s">
        <v>206</v>
      </c>
      <c r="V21" s="83">
        <v>68</v>
      </c>
      <c r="W21" s="100"/>
      <c r="X21" s="10"/>
      <c r="Y21" s="10">
        <v>0</v>
      </c>
      <c r="Z21" s="10"/>
      <c r="AA21" s="10"/>
      <c r="AB21" s="101">
        <v>0</v>
      </c>
      <c r="AC21" s="100">
        <v>0</v>
      </c>
      <c r="AD21" s="10">
        <v>0</v>
      </c>
      <c r="AE21" s="10"/>
      <c r="AF21" s="10">
        <v>1</v>
      </c>
      <c r="AG21" s="101">
        <v>0</v>
      </c>
      <c r="AH21" s="100"/>
      <c r="AI21" s="10"/>
      <c r="AJ21" s="10" t="s">
        <v>167</v>
      </c>
      <c r="AK21" s="10">
        <v>1</v>
      </c>
      <c r="AL21" s="101">
        <v>0</v>
      </c>
      <c r="AM21" s="255"/>
      <c r="AN21" s="251"/>
      <c r="AO21" s="249"/>
      <c r="AP21" s="251"/>
      <c r="AQ21" s="251"/>
      <c r="AR21" s="251"/>
      <c r="AS21" s="251"/>
      <c r="AT21" s="10"/>
    </row>
    <row r="22" spans="2:46" ht="14.25" customHeight="1" thickBot="1">
      <c r="B22" s="11">
        <v>19</v>
      </c>
      <c r="C22" s="11" t="s">
        <v>207</v>
      </c>
      <c r="D22" s="11">
        <v>68</v>
      </c>
      <c r="E22" s="11">
        <v>2</v>
      </c>
      <c r="F22" s="11">
        <v>1</v>
      </c>
      <c r="G22" s="11">
        <v>8</v>
      </c>
      <c r="H22" s="11">
        <v>0</v>
      </c>
      <c r="I22" s="11">
        <v>1122</v>
      </c>
      <c r="J22" s="11">
        <v>-1</v>
      </c>
      <c r="K22" s="11">
        <v>22.7</v>
      </c>
      <c r="L22">
        <f t="shared" si="0"/>
        <v>11</v>
      </c>
      <c r="U22" s="14" t="s">
        <v>208</v>
      </c>
      <c r="V22" s="84">
        <v>66</v>
      </c>
      <c r="W22" s="98"/>
      <c r="X22" s="15"/>
      <c r="Y22" s="15"/>
      <c r="Z22" s="15">
        <v>0</v>
      </c>
      <c r="AA22" s="15"/>
      <c r="AB22" s="99">
        <v>0</v>
      </c>
      <c r="AC22" s="98">
        <v>1</v>
      </c>
      <c r="AD22" s="15" t="s">
        <v>144</v>
      </c>
      <c r="AE22" s="15"/>
      <c r="AF22" s="15">
        <v>0</v>
      </c>
      <c r="AG22" s="99"/>
      <c r="AH22" s="98"/>
      <c r="AI22" s="15">
        <v>1</v>
      </c>
      <c r="AJ22" s="15">
        <v>1</v>
      </c>
      <c r="AK22" s="15">
        <v>1</v>
      </c>
      <c r="AL22" s="99"/>
      <c r="AM22" s="254"/>
      <c r="AN22" s="250"/>
      <c r="AO22" s="250"/>
      <c r="AP22" s="249"/>
      <c r="AQ22" s="250"/>
      <c r="AR22" s="250"/>
      <c r="AS22" s="250"/>
      <c r="AT22" s="15"/>
    </row>
    <row r="23" spans="2:46" ht="14.25" customHeight="1" thickBot="1">
      <c r="B23" s="11">
        <v>20</v>
      </c>
      <c r="C23" s="11" t="s">
        <v>209</v>
      </c>
      <c r="D23" s="11">
        <v>66</v>
      </c>
      <c r="E23" s="11">
        <v>4</v>
      </c>
      <c r="F23" s="11">
        <v>1</v>
      </c>
      <c r="G23" s="11">
        <v>3</v>
      </c>
      <c r="H23" s="11">
        <v>0</v>
      </c>
      <c r="I23" s="11">
        <v>1477</v>
      </c>
      <c r="J23" s="11">
        <v>0</v>
      </c>
      <c r="K23" s="11">
        <v>56.3</v>
      </c>
      <c r="L23">
        <f t="shared" si="0"/>
        <v>8</v>
      </c>
      <c r="M23" s="3" t="s">
        <v>119</v>
      </c>
      <c r="N23" s="3" t="s">
        <v>151</v>
      </c>
      <c r="O23" s="11" t="s">
        <v>184</v>
      </c>
      <c r="U23" s="9" t="s">
        <v>210</v>
      </c>
      <c r="V23" s="83">
        <v>66</v>
      </c>
      <c r="W23" s="100"/>
      <c r="X23" s="10"/>
      <c r="Y23" s="10"/>
      <c r="Z23" s="10"/>
      <c r="AA23" s="10"/>
      <c r="AB23" s="101"/>
      <c r="AC23" s="100"/>
      <c r="AD23" s="10"/>
      <c r="AE23" s="10"/>
      <c r="AF23" s="10">
        <v>0</v>
      </c>
      <c r="AG23" s="101">
        <v>0</v>
      </c>
      <c r="AH23" s="100">
        <v>0</v>
      </c>
      <c r="AI23" s="10">
        <v>0</v>
      </c>
      <c r="AJ23" s="10">
        <v>0</v>
      </c>
      <c r="AK23" s="10">
        <v>0</v>
      </c>
      <c r="AL23" s="101" t="s">
        <v>144</v>
      </c>
      <c r="AM23" s="255"/>
      <c r="AN23" s="251"/>
      <c r="AO23" s="251"/>
      <c r="AP23" s="251"/>
      <c r="AQ23" s="249"/>
      <c r="AR23" s="251"/>
      <c r="AS23" s="251"/>
      <c r="AT23" s="10"/>
    </row>
    <row r="24" spans="2:46" ht="14.25" customHeight="1" thickBot="1">
      <c r="B24" s="11">
        <v>21</v>
      </c>
      <c r="C24" s="11" t="s">
        <v>211</v>
      </c>
      <c r="D24" s="11">
        <v>66</v>
      </c>
      <c r="E24" s="11">
        <v>0</v>
      </c>
      <c r="F24" s="11">
        <v>1</v>
      </c>
      <c r="G24" s="11">
        <v>6</v>
      </c>
      <c r="H24" s="11">
        <v>0</v>
      </c>
      <c r="I24" s="11">
        <v>936</v>
      </c>
      <c r="J24" s="11">
        <v>-2</v>
      </c>
      <c r="K24" s="11">
        <v>7.1</v>
      </c>
      <c r="L24">
        <f t="shared" si="0"/>
        <v>7</v>
      </c>
      <c r="M24" s="3" t="s">
        <v>118</v>
      </c>
      <c r="N24" s="3" t="s">
        <v>117</v>
      </c>
      <c r="O24" s="22" t="s">
        <v>184</v>
      </c>
      <c r="U24" s="14" t="s">
        <v>212</v>
      </c>
      <c r="V24" s="84">
        <v>64</v>
      </c>
      <c r="W24" s="98">
        <v>0</v>
      </c>
      <c r="X24" s="15"/>
      <c r="Y24" s="15"/>
      <c r="Z24" s="15"/>
      <c r="AA24" s="15"/>
      <c r="AB24" s="99"/>
      <c r="AC24" s="98"/>
      <c r="AD24" s="15"/>
      <c r="AE24" s="15"/>
      <c r="AF24" s="15"/>
      <c r="AG24" s="99"/>
      <c r="AH24" s="98"/>
      <c r="AI24" s="15"/>
      <c r="AJ24" s="15"/>
      <c r="AK24" s="15"/>
      <c r="AL24" s="99"/>
      <c r="AM24" s="254"/>
      <c r="AN24" s="250"/>
      <c r="AO24" s="250"/>
      <c r="AP24" s="250"/>
      <c r="AQ24" s="250"/>
      <c r="AR24" s="249"/>
      <c r="AS24" s="250"/>
      <c r="AT24" s="15"/>
    </row>
    <row r="25" spans="2:46" ht="14.25" customHeight="1" thickBot="1">
      <c r="B25" s="11">
        <v>22</v>
      </c>
      <c r="C25" s="11" t="s">
        <v>213</v>
      </c>
      <c r="D25" s="11">
        <v>64</v>
      </c>
      <c r="E25" s="11">
        <v>0</v>
      </c>
      <c r="F25" s="11">
        <v>0</v>
      </c>
      <c r="G25" s="11">
        <v>1</v>
      </c>
      <c r="H25" s="11">
        <v>0</v>
      </c>
      <c r="I25" s="11">
        <v>1103</v>
      </c>
      <c r="J25" s="11">
        <v>-0.5</v>
      </c>
      <c r="K25" s="11">
        <v>0</v>
      </c>
      <c r="L25">
        <f t="shared" si="0"/>
        <v>1</v>
      </c>
      <c r="U25" s="9" t="s">
        <v>214</v>
      </c>
      <c r="V25" s="83">
        <v>14</v>
      </c>
      <c r="W25" s="105"/>
      <c r="X25" s="82"/>
      <c r="Y25" s="82"/>
      <c r="Z25" s="82"/>
      <c r="AA25" s="82"/>
      <c r="AB25" s="106"/>
      <c r="AC25" s="105"/>
      <c r="AD25" s="82"/>
      <c r="AE25" s="82"/>
      <c r="AF25" s="82"/>
      <c r="AG25" s="106"/>
      <c r="AH25" s="105"/>
      <c r="AI25" s="82"/>
      <c r="AJ25" s="82"/>
      <c r="AK25" s="82"/>
      <c r="AL25" s="106"/>
      <c r="AM25" s="255"/>
      <c r="AN25" s="251"/>
      <c r="AO25" s="251"/>
      <c r="AP25" s="251"/>
      <c r="AQ25" s="251"/>
      <c r="AR25" s="251"/>
      <c r="AS25" s="249"/>
      <c r="AT25" s="10" t="s">
        <v>215</v>
      </c>
    </row>
    <row r="26" spans="2:12" ht="14.25" customHeight="1" thickBot="1">
      <c r="B26" s="22">
        <v>23</v>
      </c>
      <c r="C26" s="22" t="s">
        <v>216</v>
      </c>
      <c r="D26" s="22">
        <v>14</v>
      </c>
      <c r="E26" s="22">
        <v>1</v>
      </c>
      <c r="F26" s="22">
        <v>0</v>
      </c>
      <c r="G26" s="22">
        <v>0</v>
      </c>
      <c r="H26" s="22">
        <v>1</v>
      </c>
      <c r="I26" s="22">
        <v>1449</v>
      </c>
      <c r="J26" s="22">
        <v>0</v>
      </c>
      <c r="K26" s="22">
        <v>100</v>
      </c>
      <c r="L26">
        <f t="shared" si="0"/>
        <v>1</v>
      </c>
    </row>
    <row r="28" spans="23:26" ht="14.25" customHeight="1">
      <c r="W28" t="s">
        <v>35</v>
      </c>
      <c r="X28" t="s">
        <v>36</v>
      </c>
      <c r="Y28" t="s">
        <v>37</v>
      </c>
      <c r="Z28" t="s">
        <v>218</v>
      </c>
    </row>
    <row r="29" spans="2:26" ht="14.25" customHeight="1" thickBot="1">
      <c r="B29" s="1" t="s">
        <v>217</v>
      </c>
      <c r="P29" s="23"/>
      <c r="Q29" s="24">
        <f>AVERAGE(Q30:Q37)</f>
        <v>1519.875</v>
      </c>
      <c r="R29" s="25">
        <f>AVERAGE(R30:R37)</f>
        <v>7</v>
      </c>
      <c r="S29" s="25">
        <f>AVERAGE(S30:S37)</f>
        <v>21.5</v>
      </c>
      <c r="V29" t="s">
        <v>35</v>
      </c>
      <c r="W29" s="111"/>
      <c r="X29">
        <v>23</v>
      </c>
      <c r="Y29">
        <v>18.5</v>
      </c>
      <c r="Z29">
        <v>5</v>
      </c>
    </row>
    <row r="30" spans="2:26" ht="14.25" customHeight="1" thickBot="1">
      <c r="B30" s="3" t="s">
        <v>124</v>
      </c>
      <c r="C30" s="3" t="s">
        <v>125</v>
      </c>
      <c r="D30" s="3" t="s">
        <v>122</v>
      </c>
      <c r="E30" s="3" t="s">
        <v>126</v>
      </c>
      <c r="F30" s="3" t="s">
        <v>127</v>
      </c>
      <c r="G30" s="3" t="s">
        <v>128</v>
      </c>
      <c r="H30" s="3" t="s">
        <v>123</v>
      </c>
      <c r="I30" s="3" t="s">
        <v>129</v>
      </c>
      <c r="J30" s="3" t="s">
        <v>130</v>
      </c>
      <c r="K30" s="3" t="s">
        <v>131</v>
      </c>
      <c r="M30" s="26"/>
      <c r="N30">
        <f>+N29+1</f>
        <v>1</v>
      </c>
      <c r="O30" s="27" t="s">
        <v>218</v>
      </c>
      <c r="P30" s="28" t="s">
        <v>219</v>
      </c>
      <c r="Q30" s="29">
        <v>1611</v>
      </c>
      <c r="R30" s="30">
        <v>4</v>
      </c>
      <c r="S30" s="31" t="s">
        <v>220</v>
      </c>
      <c r="V30" t="s">
        <v>36</v>
      </c>
      <c r="W30">
        <v>12</v>
      </c>
      <c r="X30" s="111"/>
      <c r="Y30">
        <v>25.5</v>
      </c>
      <c r="Z30">
        <v>7.5</v>
      </c>
    </row>
    <row r="31" spans="2:26" ht="14.25" customHeight="1" thickBot="1">
      <c r="B31" s="11">
        <v>1</v>
      </c>
      <c r="C31" s="11" t="s">
        <v>146</v>
      </c>
      <c r="D31" s="11">
        <v>206</v>
      </c>
      <c r="E31" s="11">
        <v>16</v>
      </c>
      <c r="F31" s="11">
        <v>3</v>
      </c>
      <c r="G31" s="11">
        <v>6</v>
      </c>
      <c r="H31" s="11">
        <v>4</v>
      </c>
      <c r="I31" s="11">
        <v>1614</v>
      </c>
      <c r="J31" s="11">
        <v>0.5</v>
      </c>
      <c r="K31" s="11">
        <v>70</v>
      </c>
      <c r="L31">
        <f>+D5-D31</f>
        <v>4</v>
      </c>
      <c r="M31" s="32"/>
      <c r="N31">
        <f aca="true" t="shared" si="1" ref="N31:N37">+N30+1</f>
        <v>2</v>
      </c>
      <c r="O31" s="27" t="s">
        <v>221</v>
      </c>
      <c r="P31" s="33" t="s">
        <v>222</v>
      </c>
      <c r="Q31" s="29">
        <v>1508</v>
      </c>
      <c r="R31" s="30">
        <v>10</v>
      </c>
      <c r="S31" s="31">
        <v>23</v>
      </c>
      <c r="V31" t="s">
        <v>37</v>
      </c>
      <c r="W31">
        <v>2.5</v>
      </c>
      <c r="X31">
        <v>6.5</v>
      </c>
      <c r="Y31" s="111"/>
      <c r="Z31">
        <v>7</v>
      </c>
    </row>
    <row r="32" spans="2:26" ht="14.25" customHeight="1" thickBot="1">
      <c r="B32" s="11">
        <v>2</v>
      </c>
      <c r="C32" s="11" t="s">
        <v>140</v>
      </c>
      <c r="D32" s="11">
        <v>204</v>
      </c>
      <c r="E32" s="11">
        <v>13</v>
      </c>
      <c r="F32" s="11">
        <v>10</v>
      </c>
      <c r="G32" s="11">
        <v>3</v>
      </c>
      <c r="H32" s="11">
        <v>0</v>
      </c>
      <c r="I32" s="11">
        <v>1684</v>
      </c>
      <c r="J32" s="11">
        <v>6.9</v>
      </c>
      <c r="K32" s="11">
        <v>69.2</v>
      </c>
      <c r="L32">
        <f>+D4-D32</f>
        <v>12</v>
      </c>
      <c r="M32" s="32"/>
      <c r="N32">
        <f t="shared" si="1"/>
        <v>3</v>
      </c>
      <c r="O32" s="34" t="s">
        <v>223</v>
      </c>
      <c r="P32" s="35" t="s">
        <v>224</v>
      </c>
      <c r="Q32" s="36">
        <v>1567</v>
      </c>
      <c r="R32" s="37">
        <v>9</v>
      </c>
      <c r="S32" s="38" t="s">
        <v>225</v>
      </c>
      <c r="V32" t="s">
        <v>218</v>
      </c>
      <c r="W32">
        <v>0</v>
      </c>
      <c r="X32">
        <v>2.5</v>
      </c>
      <c r="Y32">
        <v>6</v>
      </c>
      <c r="Z32" s="111"/>
    </row>
    <row r="33" spans="2:19" ht="14.25" customHeight="1" thickBot="1">
      <c r="B33" s="11">
        <v>3</v>
      </c>
      <c r="C33" s="11" t="s">
        <v>156</v>
      </c>
      <c r="D33" s="11">
        <v>200</v>
      </c>
      <c r="E33" s="11">
        <v>15</v>
      </c>
      <c r="F33" s="11">
        <v>3</v>
      </c>
      <c r="G33" s="11">
        <v>9</v>
      </c>
      <c r="H33" s="11">
        <v>4</v>
      </c>
      <c r="I33" s="11">
        <v>1607</v>
      </c>
      <c r="J33" s="11">
        <v>-0.4</v>
      </c>
      <c r="K33" s="11">
        <v>61.1</v>
      </c>
      <c r="L33">
        <f>+D7-D33</f>
        <v>-4</v>
      </c>
      <c r="M33" s="32"/>
      <c r="N33">
        <f t="shared" si="1"/>
        <v>4</v>
      </c>
      <c r="O33" s="34" t="s">
        <v>223</v>
      </c>
      <c r="P33" s="35" t="s">
        <v>226</v>
      </c>
      <c r="Q33" s="36">
        <v>1555</v>
      </c>
      <c r="R33" s="37">
        <v>8</v>
      </c>
      <c r="S33" s="38">
        <v>25</v>
      </c>
    </row>
    <row r="34" spans="2:26" ht="14.25" customHeight="1" thickBot="1">
      <c r="B34" s="11">
        <v>4</v>
      </c>
      <c r="C34" s="11" t="s">
        <v>159</v>
      </c>
      <c r="D34" s="11">
        <v>194</v>
      </c>
      <c r="E34" s="11">
        <v>11</v>
      </c>
      <c r="F34" s="11">
        <v>7</v>
      </c>
      <c r="G34" s="11">
        <v>4</v>
      </c>
      <c r="H34" s="11">
        <v>8</v>
      </c>
      <c r="I34" s="11">
        <v>1697</v>
      </c>
      <c r="J34" s="11">
        <v>0.6</v>
      </c>
      <c r="K34" s="11">
        <v>65.9</v>
      </c>
      <c r="L34">
        <f>+D8-D34</f>
        <v>0</v>
      </c>
      <c r="M34" s="32"/>
      <c r="N34">
        <f t="shared" si="1"/>
        <v>5</v>
      </c>
      <c r="O34" s="34" t="s">
        <v>227</v>
      </c>
      <c r="P34" s="35" t="s">
        <v>228</v>
      </c>
      <c r="Q34" s="36">
        <v>1584</v>
      </c>
      <c r="R34" s="37">
        <v>8</v>
      </c>
      <c r="S34" s="38">
        <v>23</v>
      </c>
      <c r="W34" t="s">
        <v>35</v>
      </c>
      <c r="X34" t="s">
        <v>36</v>
      </c>
      <c r="Y34" t="s">
        <v>37</v>
      </c>
      <c r="Z34" t="s">
        <v>218</v>
      </c>
    </row>
    <row r="35" spans="2:26" ht="14.25" customHeight="1" thickBot="1">
      <c r="B35" s="11">
        <v>5</v>
      </c>
      <c r="C35" s="11" t="s">
        <v>150</v>
      </c>
      <c r="D35" s="11">
        <v>184</v>
      </c>
      <c r="E35" s="11">
        <v>9</v>
      </c>
      <c r="F35" s="11">
        <v>9</v>
      </c>
      <c r="G35" s="11">
        <v>10</v>
      </c>
      <c r="H35" s="11">
        <v>6</v>
      </c>
      <c r="I35" s="11">
        <v>1475</v>
      </c>
      <c r="J35" s="11">
        <v>-2.2</v>
      </c>
      <c r="K35" s="11">
        <v>48.2</v>
      </c>
      <c r="L35">
        <f>+D6-D35</f>
        <v>20</v>
      </c>
      <c r="M35" s="26"/>
      <c r="N35">
        <f t="shared" si="1"/>
        <v>6</v>
      </c>
      <c r="O35" s="34" t="s">
        <v>229</v>
      </c>
      <c r="P35" s="35" t="s">
        <v>230</v>
      </c>
      <c r="Q35" s="36">
        <v>1514</v>
      </c>
      <c r="R35" s="37">
        <v>7</v>
      </c>
      <c r="S35" s="38" t="s">
        <v>231</v>
      </c>
      <c r="V35" t="s">
        <v>35</v>
      </c>
      <c r="W35" s="112"/>
      <c r="X35" s="62">
        <f>1-W36</f>
        <v>0.6571428571428571</v>
      </c>
      <c r="Y35" s="62">
        <f>1-W37</f>
        <v>0.8809523809523809</v>
      </c>
      <c r="Z35" s="62">
        <f>1-W38</f>
        <v>1</v>
      </c>
    </row>
    <row r="36" spans="2:26" ht="14.25" customHeight="1" thickBot="1">
      <c r="B36" s="11">
        <v>6</v>
      </c>
      <c r="C36" s="11" t="s">
        <v>169</v>
      </c>
      <c r="D36" s="11">
        <v>178</v>
      </c>
      <c r="E36" s="11">
        <v>10</v>
      </c>
      <c r="F36" s="11">
        <v>4</v>
      </c>
      <c r="G36" s="11">
        <v>8</v>
      </c>
      <c r="H36" s="11">
        <v>6</v>
      </c>
      <c r="I36" s="11">
        <v>1543</v>
      </c>
      <c r="J36" s="11">
        <v>-2.2</v>
      </c>
      <c r="K36" s="11">
        <v>54.5</v>
      </c>
      <c r="L36">
        <f>+D10-D36</f>
        <v>4</v>
      </c>
      <c r="M36" s="32"/>
      <c r="N36">
        <f t="shared" si="1"/>
        <v>7</v>
      </c>
      <c r="O36" s="34" t="s">
        <v>232</v>
      </c>
      <c r="P36" s="35" t="s">
        <v>233</v>
      </c>
      <c r="Q36" s="36">
        <v>1479</v>
      </c>
      <c r="R36" s="37">
        <v>4</v>
      </c>
      <c r="S36" s="38" t="s">
        <v>231</v>
      </c>
      <c r="V36" t="s">
        <v>36</v>
      </c>
      <c r="W36" s="62">
        <f>+W30/(W30+X29)</f>
        <v>0.34285714285714286</v>
      </c>
      <c r="X36" s="112"/>
      <c r="Y36" s="62">
        <f>1-X37</f>
        <v>0.796875</v>
      </c>
      <c r="Z36" s="62">
        <f>1-X38</f>
        <v>0.75</v>
      </c>
    </row>
    <row r="37" spans="2:26" ht="14.25" customHeight="1" thickBot="1">
      <c r="B37" s="11">
        <v>7</v>
      </c>
      <c r="C37" s="11" t="s">
        <v>174</v>
      </c>
      <c r="D37" s="11">
        <v>176</v>
      </c>
      <c r="E37" s="11">
        <v>7</v>
      </c>
      <c r="F37" s="11">
        <v>8</v>
      </c>
      <c r="G37" s="11">
        <v>6</v>
      </c>
      <c r="H37" s="11">
        <v>4</v>
      </c>
      <c r="I37" s="11">
        <v>1478</v>
      </c>
      <c r="J37" s="11">
        <v>1</v>
      </c>
      <c r="K37" s="11">
        <v>52.4</v>
      </c>
      <c r="L37">
        <f>+D11-D37</f>
        <v>4</v>
      </c>
      <c r="M37" s="32"/>
      <c r="N37">
        <f t="shared" si="1"/>
        <v>8</v>
      </c>
      <c r="O37" s="39" t="s">
        <v>232</v>
      </c>
      <c r="P37" s="40" t="s">
        <v>0</v>
      </c>
      <c r="Q37" s="41">
        <v>1341</v>
      </c>
      <c r="R37" s="42">
        <v>6</v>
      </c>
      <c r="S37" s="43">
        <v>15</v>
      </c>
      <c r="V37" t="s">
        <v>37</v>
      </c>
      <c r="W37" s="62">
        <f>+W31/(W31+Y29)</f>
        <v>0.11904761904761904</v>
      </c>
      <c r="X37" s="62">
        <f>+X31/(X31+Y30)</f>
        <v>0.203125</v>
      </c>
      <c r="Y37" s="112"/>
      <c r="Z37" s="62">
        <f>1-Y38</f>
        <v>0.5384615384615384</v>
      </c>
    </row>
    <row r="38" spans="2:26" ht="14.25" customHeight="1" thickBot="1">
      <c r="B38" s="11">
        <v>8</v>
      </c>
      <c r="C38" s="11" t="s">
        <v>164</v>
      </c>
      <c r="D38" s="11">
        <v>174</v>
      </c>
      <c r="E38" s="11">
        <v>9</v>
      </c>
      <c r="F38" s="11">
        <v>9</v>
      </c>
      <c r="G38" s="11">
        <v>6</v>
      </c>
      <c r="H38" s="11">
        <v>2</v>
      </c>
      <c r="I38" s="11">
        <v>1523</v>
      </c>
      <c r="J38" s="11">
        <v>-1.5</v>
      </c>
      <c r="K38" s="11">
        <v>56.3</v>
      </c>
      <c r="L38">
        <f>+D9-D38</f>
        <v>12</v>
      </c>
      <c r="M38" s="26"/>
      <c r="O38" s="44"/>
      <c r="P38" s="45"/>
      <c r="Q38" s="46"/>
      <c r="R38" s="47"/>
      <c r="S38" s="47"/>
      <c r="V38" t="s">
        <v>218</v>
      </c>
      <c r="W38" s="62">
        <f>+W32</f>
        <v>0</v>
      </c>
      <c r="X38" s="62">
        <f>+X32/(X32+Z30)</f>
        <v>0.25</v>
      </c>
      <c r="Y38" s="62">
        <f>+Y32/(Y32+Z31)</f>
        <v>0.46153846153846156</v>
      </c>
      <c r="Z38" s="112"/>
    </row>
    <row r="39" spans="2:13" ht="14.25" customHeight="1" thickBot="1">
      <c r="B39" s="11">
        <v>9</v>
      </c>
      <c r="C39" s="11" t="s">
        <v>181</v>
      </c>
      <c r="D39" s="11">
        <v>174</v>
      </c>
      <c r="E39" s="11">
        <v>11</v>
      </c>
      <c r="F39" s="11">
        <v>3</v>
      </c>
      <c r="G39" s="11">
        <v>11</v>
      </c>
      <c r="H39" s="11">
        <v>5</v>
      </c>
      <c r="I39" s="11">
        <v>1416</v>
      </c>
      <c r="J39" s="11">
        <v>1.7</v>
      </c>
      <c r="K39" s="11">
        <v>50</v>
      </c>
      <c r="L39">
        <f>+D13-D39</f>
        <v>2</v>
      </c>
      <c r="M39" s="32"/>
    </row>
    <row r="40" spans="2:19" ht="14.25" customHeight="1" thickBot="1">
      <c r="B40" s="11">
        <v>10</v>
      </c>
      <c r="C40" s="11" t="s">
        <v>178</v>
      </c>
      <c r="D40" s="11">
        <v>170</v>
      </c>
      <c r="E40" s="11">
        <v>10</v>
      </c>
      <c r="F40" s="11">
        <v>7</v>
      </c>
      <c r="G40" s="11">
        <v>3</v>
      </c>
      <c r="H40" s="11">
        <v>4</v>
      </c>
      <c r="I40" s="11">
        <v>1608</v>
      </c>
      <c r="J40" s="11">
        <v>-0.2</v>
      </c>
      <c r="K40" s="11">
        <v>67.5</v>
      </c>
      <c r="L40">
        <f>+D12-D40</f>
        <v>8</v>
      </c>
      <c r="M40" s="32"/>
      <c r="Q40" s="24">
        <f>AVERAGE(Q41:Q48)</f>
        <v>1511.125</v>
      </c>
      <c r="R40" s="25">
        <f>AVERAGE(R41:R48)</f>
        <v>6.125</v>
      </c>
      <c r="S40" s="25">
        <f>AVERAGE(S41:S48)</f>
        <v>19</v>
      </c>
    </row>
    <row r="41" spans="2:19" ht="14.25" customHeight="1" thickBot="1">
      <c r="B41" s="11">
        <v>11</v>
      </c>
      <c r="C41" s="11" t="s">
        <v>183</v>
      </c>
      <c r="D41" s="11">
        <v>152</v>
      </c>
      <c r="E41" s="11">
        <v>11</v>
      </c>
      <c r="F41" s="11">
        <v>1</v>
      </c>
      <c r="G41" s="11">
        <v>9</v>
      </c>
      <c r="H41" s="11">
        <v>0</v>
      </c>
      <c r="I41" s="11">
        <v>1400</v>
      </c>
      <c r="J41" s="11">
        <v>3.9</v>
      </c>
      <c r="K41" s="11">
        <v>54.8</v>
      </c>
      <c r="L41">
        <f>+D14-D41</f>
        <v>12</v>
      </c>
      <c r="M41" s="26"/>
      <c r="N41">
        <f aca="true" t="shared" si="2" ref="N41:N48">+N40+1</f>
        <v>1</v>
      </c>
      <c r="O41" s="34" t="s">
        <v>221</v>
      </c>
      <c r="P41" s="35" t="s">
        <v>1</v>
      </c>
      <c r="Q41" s="36">
        <v>1641</v>
      </c>
      <c r="R41" s="37">
        <v>10</v>
      </c>
      <c r="S41" s="38">
        <v>26</v>
      </c>
    </row>
    <row r="42" spans="2:19" ht="14.25" customHeight="1" thickBot="1">
      <c r="B42" s="11">
        <v>12</v>
      </c>
      <c r="C42" s="11" t="s">
        <v>186</v>
      </c>
      <c r="D42" s="11">
        <v>142</v>
      </c>
      <c r="E42" s="11">
        <v>6</v>
      </c>
      <c r="F42" s="11">
        <v>8</v>
      </c>
      <c r="G42" s="11">
        <v>3</v>
      </c>
      <c r="H42" s="11">
        <v>0</v>
      </c>
      <c r="I42" s="11">
        <v>1422</v>
      </c>
      <c r="J42" s="11">
        <v>0.5</v>
      </c>
      <c r="K42" s="11">
        <v>58.8</v>
      </c>
      <c r="L42">
        <f>+D15-D42</f>
        <v>18</v>
      </c>
      <c r="M42" s="32"/>
      <c r="N42">
        <f t="shared" si="2"/>
        <v>2</v>
      </c>
      <c r="O42" s="34" t="s">
        <v>223</v>
      </c>
      <c r="P42" s="35" t="s">
        <v>2</v>
      </c>
      <c r="Q42" s="36">
        <v>1629</v>
      </c>
      <c r="R42" s="37">
        <v>10</v>
      </c>
      <c r="S42" s="38" t="s">
        <v>3</v>
      </c>
    </row>
    <row r="43" spans="2:19" ht="14.25" customHeight="1" thickBot="1">
      <c r="B43" s="11">
        <v>13</v>
      </c>
      <c r="C43" s="11" t="s">
        <v>195</v>
      </c>
      <c r="D43" s="11">
        <v>130</v>
      </c>
      <c r="E43" s="11">
        <v>6</v>
      </c>
      <c r="F43" s="11">
        <v>5</v>
      </c>
      <c r="G43" s="11">
        <v>15</v>
      </c>
      <c r="H43" s="11">
        <v>0</v>
      </c>
      <c r="I43" s="11">
        <v>1240</v>
      </c>
      <c r="J43" s="11">
        <v>0.3</v>
      </c>
      <c r="K43" s="11">
        <v>32.7</v>
      </c>
      <c r="L43">
        <f>+D17-D43</f>
        <v>8</v>
      </c>
      <c r="M43" s="32"/>
      <c r="N43">
        <f t="shared" si="2"/>
        <v>3</v>
      </c>
      <c r="O43" s="48" t="s">
        <v>227</v>
      </c>
      <c r="P43" s="49" t="s">
        <v>4</v>
      </c>
      <c r="Q43" s="50">
        <v>1676</v>
      </c>
      <c r="R43" s="51">
        <v>9</v>
      </c>
      <c r="S43" s="52" t="s">
        <v>220</v>
      </c>
    </row>
    <row r="44" spans="2:19" ht="14.25" customHeight="1" thickBot="1">
      <c r="B44" s="11">
        <v>14</v>
      </c>
      <c r="C44" s="11" t="s">
        <v>190</v>
      </c>
      <c r="D44" s="11">
        <v>128</v>
      </c>
      <c r="E44" s="11">
        <v>5</v>
      </c>
      <c r="F44" s="11">
        <v>5</v>
      </c>
      <c r="G44" s="11">
        <v>11</v>
      </c>
      <c r="H44" s="11">
        <v>2</v>
      </c>
      <c r="I44" s="11">
        <v>1265</v>
      </c>
      <c r="J44" s="11">
        <v>-2.4</v>
      </c>
      <c r="K44" s="11">
        <v>35.7</v>
      </c>
      <c r="L44">
        <f>+D16-D44</f>
        <v>12</v>
      </c>
      <c r="M44" s="26"/>
      <c r="N44">
        <f t="shared" si="2"/>
        <v>4</v>
      </c>
      <c r="O44" s="48" t="s">
        <v>229</v>
      </c>
      <c r="P44" s="49" t="s">
        <v>5</v>
      </c>
      <c r="Q44" s="50">
        <v>1456</v>
      </c>
      <c r="R44" s="51">
        <v>7</v>
      </c>
      <c r="S44" s="52" t="s">
        <v>225</v>
      </c>
    </row>
    <row r="45" spans="2:19" ht="14.25" customHeight="1" thickBot="1">
      <c r="B45" s="11">
        <v>15</v>
      </c>
      <c r="C45" s="11" t="s">
        <v>198</v>
      </c>
      <c r="D45" s="11">
        <v>122</v>
      </c>
      <c r="E45" s="11">
        <v>2</v>
      </c>
      <c r="F45" s="11">
        <v>7</v>
      </c>
      <c r="G45" s="11">
        <v>17</v>
      </c>
      <c r="H45" s="11">
        <v>4</v>
      </c>
      <c r="I45" s="11">
        <v>1206</v>
      </c>
      <c r="J45" s="11">
        <v>-1</v>
      </c>
      <c r="K45" s="11">
        <v>21.2</v>
      </c>
      <c r="L45">
        <f>+D18-D45</f>
        <v>4</v>
      </c>
      <c r="N45">
        <f t="shared" si="2"/>
        <v>5</v>
      </c>
      <c r="O45" s="27" t="s">
        <v>232</v>
      </c>
      <c r="P45" s="33" t="s">
        <v>6</v>
      </c>
      <c r="Q45" s="29">
        <v>1427</v>
      </c>
      <c r="R45" s="30">
        <v>4</v>
      </c>
      <c r="S45" s="31">
        <v>17</v>
      </c>
    </row>
    <row r="46" spans="2:19" ht="14.25" customHeight="1" thickBot="1">
      <c r="B46" s="11">
        <v>16</v>
      </c>
      <c r="C46" s="11" t="s">
        <v>200</v>
      </c>
      <c r="D46" s="11">
        <v>86</v>
      </c>
      <c r="E46" s="11">
        <v>2</v>
      </c>
      <c r="F46" s="11">
        <v>3</v>
      </c>
      <c r="G46" s="11">
        <v>13</v>
      </c>
      <c r="H46" s="11">
        <v>0</v>
      </c>
      <c r="I46" s="11">
        <v>1090</v>
      </c>
      <c r="J46" s="11">
        <v>-1.8</v>
      </c>
      <c r="K46" s="11">
        <v>19.4</v>
      </c>
      <c r="L46">
        <f>+D19-D46</f>
        <v>6</v>
      </c>
      <c r="N46">
        <f t="shared" si="2"/>
        <v>6</v>
      </c>
      <c r="O46" s="34" t="s">
        <v>7</v>
      </c>
      <c r="P46" s="35" t="s">
        <v>8</v>
      </c>
      <c r="Q46" s="36">
        <v>1431</v>
      </c>
      <c r="R46" s="37">
        <v>4</v>
      </c>
      <c r="S46" s="38" t="s">
        <v>9</v>
      </c>
    </row>
    <row r="47" spans="2:19" ht="14.25" customHeight="1" thickBot="1">
      <c r="B47" s="11">
        <v>17</v>
      </c>
      <c r="C47" s="11" t="s">
        <v>203</v>
      </c>
      <c r="D47" s="11">
        <v>80</v>
      </c>
      <c r="E47" s="11">
        <v>2</v>
      </c>
      <c r="F47" s="11">
        <v>0</v>
      </c>
      <c r="G47" s="11">
        <v>0</v>
      </c>
      <c r="H47" s="11">
        <v>2</v>
      </c>
      <c r="I47" s="11">
        <v>1424</v>
      </c>
      <c r="J47" s="11">
        <v>0</v>
      </c>
      <c r="K47" s="11">
        <v>100</v>
      </c>
      <c r="L47">
        <f>+D20-D47</f>
        <v>4</v>
      </c>
      <c r="N47">
        <f t="shared" si="2"/>
        <v>7</v>
      </c>
      <c r="O47" s="34" t="s">
        <v>7</v>
      </c>
      <c r="P47" s="35" t="s">
        <v>10</v>
      </c>
      <c r="Q47" s="36">
        <v>1374</v>
      </c>
      <c r="R47" s="37">
        <v>3</v>
      </c>
      <c r="S47" s="38">
        <v>14</v>
      </c>
    </row>
    <row r="48" spans="2:19" ht="14.25" customHeight="1" thickBot="1">
      <c r="B48" s="11">
        <v>18</v>
      </c>
      <c r="C48" s="11" t="s">
        <v>205</v>
      </c>
      <c r="D48" s="11">
        <v>70</v>
      </c>
      <c r="E48" s="11">
        <v>1</v>
      </c>
      <c r="F48" s="11">
        <v>0</v>
      </c>
      <c r="G48" s="11">
        <v>0</v>
      </c>
      <c r="H48" s="11">
        <v>0</v>
      </c>
      <c r="I48" s="11">
        <v>1554</v>
      </c>
      <c r="J48" s="11">
        <v>0.5</v>
      </c>
      <c r="K48" s="11">
        <v>100</v>
      </c>
      <c r="L48">
        <f>+D21-D48</f>
        <v>2</v>
      </c>
      <c r="N48">
        <f t="shared" si="2"/>
        <v>8</v>
      </c>
      <c r="O48" s="34" t="s">
        <v>11</v>
      </c>
      <c r="P48" s="35" t="s">
        <v>12</v>
      </c>
      <c r="Q48" s="36">
        <v>1455</v>
      </c>
      <c r="R48" s="37">
        <v>2</v>
      </c>
      <c r="S48" s="38" t="s">
        <v>13</v>
      </c>
    </row>
    <row r="49" spans="2:12" ht="14.25" customHeight="1" thickBot="1">
      <c r="B49" s="11">
        <v>19</v>
      </c>
      <c r="C49" s="11" t="s">
        <v>209</v>
      </c>
      <c r="D49" s="11">
        <v>66</v>
      </c>
      <c r="E49" s="11">
        <v>4</v>
      </c>
      <c r="F49" s="11">
        <v>1</v>
      </c>
      <c r="G49" s="11">
        <v>3</v>
      </c>
      <c r="H49" s="11">
        <v>0</v>
      </c>
      <c r="I49" s="11">
        <v>1477</v>
      </c>
      <c r="J49" s="11">
        <v>0</v>
      </c>
      <c r="K49" s="11">
        <v>56.3</v>
      </c>
      <c r="L49">
        <f>+D23-D49</f>
        <v>0</v>
      </c>
    </row>
    <row r="50" spans="2:12" ht="14.25" customHeight="1" thickBot="1">
      <c r="B50" s="11">
        <v>20</v>
      </c>
      <c r="C50" s="11" t="s">
        <v>207</v>
      </c>
      <c r="D50" s="11">
        <v>66</v>
      </c>
      <c r="E50" s="11">
        <v>2</v>
      </c>
      <c r="F50" s="11">
        <v>1</v>
      </c>
      <c r="G50" s="11">
        <v>8</v>
      </c>
      <c r="H50" s="11">
        <v>0</v>
      </c>
      <c r="I50" s="11">
        <v>1122</v>
      </c>
      <c r="J50" s="11">
        <v>-1</v>
      </c>
      <c r="K50" s="11">
        <v>22.7</v>
      </c>
      <c r="L50">
        <f>+D22-D50</f>
        <v>2</v>
      </c>
    </row>
    <row r="51" spans="2:19" ht="14.25" customHeight="1" thickBot="1">
      <c r="B51" s="11">
        <v>21</v>
      </c>
      <c r="C51" s="11" t="s">
        <v>211</v>
      </c>
      <c r="D51" s="11">
        <v>60</v>
      </c>
      <c r="E51" s="11">
        <v>0</v>
      </c>
      <c r="F51" s="11">
        <v>1</v>
      </c>
      <c r="G51" s="11">
        <v>6</v>
      </c>
      <c r="H51" s="11">
        <v>0</v>
      </c>
      <c r="I51" s="11">
        <v>936</v>
      </c>
      <c r="J51" s="11">
        <v>-2</v>
      </c>
      <c r="K51" s="11">
        <v>7.1</v>
      </c>
      <c r="L51">
        <f>+D24-D51</f>
        <v>6</v>
      </c>
      <c r="Q51" s="24">
        <f>AVERAGE(Q52:Q59)</f>
        <v>1517.875</v>
      </c>
      <c r="R51" s="25">
        <f>AVERAGE(R52:R59)</f>
        <v>6.5</v>
      </c>
      <c r="S51" s="25">
        <f>AVERAGE(S52:S59)</f>
        <v>22.166666666666668</v>
      </c>
    </row>
    <row r="52" spans="2:19" ht="14.25" customHeight="1" thickBot="1">
      <c r="B52" s="11">
        <v>22</v>
      </c>
      <c r="C52" s="11" t="s">
        <v>213</v>
      </c>
      <c r="D52" s="11">
        <v>60</v>
      </c>
      <c r="E52" s="11">
        <v>0</v>
      </c>
      <c r="F52" s="11">
        <v>0</v>
      </c>
      <c r="G52" s="11">
        <v>1</v>
      </c>
      <c r="H52" s="11">
        <v>0</v>
      </c>
      <c r="I52" s="11">
        <v>1103</v>
      </c>
      <c r="J52" s="11">
        <v>-0.5</v>
      </c>
      <c r="K52" s="11">
        <v>0</v>
      </c>
      <c r="L52">
        <f>+D25-D52</f>
        <v>4</v>
      </c>
      <c r="N52">
        <f aca="true" t="shared" si="3" ref="N52:N59">+N51+1</f>
        <v>1</v>
      </c>
      <c r="O52" s="34" t="s">
        <v>218</v>
      </c>
      <c r="P52" s="53" t="s">
        <v>14</v>
      </c>
      <c r="Q52" s="36">
        <v>1551</v>
      </c>
      <c r="R52" s="37">
        <v>0</v>
      </c>
      <c r="S52" s="38">
        <v>25</v>
      </c>
    </row>
    <row r="53" spans="2:19" ht="14.25" customHeight="1" thickBot="1">
      <c r="B53" s="22">
        <v>23</v>
      </c>
      <c r="C53" s="22" t="s">
        <v>216</v>
      </c>
      <c r="D53" s="22">
        <v>14</v>
      </c>
      <c r="E53" s="22">
        <v>1</v>
      </c>
      <c r="F53" s="22">
        <v>0</v>
      </c>
      <c r="G53" s="22">
        <v>0</v>
      </c>
      <c r="H53" s="22">
        <v>1</v>
      </c>
      <c r="I53" s="22">
        <v>1449</v>
      </c>
      <c r="J53" s="22">
        <v>0</v>
      </c>
      <c r="K53" s="22">
        <v>100</v>
      </c>
      <c r="L53">
        <f>+D26-D53</f>
        <v>0</v>
      </c>
      <c r="N53">
        <f t="shared" si="3"/>
        <v>2</v>
      </c>
      <c r="O53" s="34" t="s">
        <v>218</v>
      </c>
      <c r="P53" s="53" t="s">
        <v>15</v>
      </c>
      <c r="Q53" s="36">
        <v>1546</v>
      </c>
      <c r="R53" s="37">
        <v>3</v>
      </c>
      <c r="S53" s="38">
        <v>26</v>
      </c>
    </row>
    <row r="54" spans="14:19" ht="14.25" customHeight="1">
      <c r="N54">
        <f t="shared" si="3"/>
        <v>3</v>
      </c>
      <c r="O54" s="34" t="s">
        <v>221</v>
      </c>
      <c r="P54" s="35" t="s">
        <v>16</v>
      </c>
      <c r="Q54" s="36">
        <v>1531</v>
      </c>
      <c r="R54" s="37">
        <v>10</v>
      </c>
      <c r="S54" s="38">
        <v>27</v>
      </c>
    </row>
    <row r="55" spans="14:19" ht="14.25" customHeight="1" thickBot="1">
      <c r="N55">
        <f t="shared" si="3"/>
        <v>4</v>
      </c>
      <c r="O55" s="39" t="s">
        <v>227</v>
      </c>
      <c r="P55" s="40" t="s">
        <v>17</v>
      </c>
      <c r="Q55" s="41">
        <v>1508</v>
      </c>
      <c r="R55" s="42">
        <v>8</v>
      </c>
      <c r="S55" s="43">
        <v>20</v>
      </c>
    </row>
    <row r="56" spans="2:19" ht="14.25" customHeight="1" thickBot="1">
      <c r="B56" s="1" t="s">
        <v>18</v>
      </c>
      <c r="N56">
        <f t="shared" si="3"/>
        <v>5</v>
      </c>
      <c r="O56" s="34" t="s">
        <v>229</v>
      </c>
      <c r="P56" s="35" t="s">
        <v>19</v>
      </c>
      <c r="Q56" s="36">
        <v>1535</v>
      </c>
      <c r="R56" s="37">
        <v>6</v>
      </c>
      <c r="S56" s="38">
        <v>18</v>
      </c>
    </row>
    <row r="57" spans="2:19" ht="14.25" customHeight="1" thickBot="1">
      <c r="B57" s="3" t="s">
        <v>124</v>
      </c>
      <c r="C57" s="3" t="s">
        <v>125</v>
      </c>
      <c r="D57" s="3" t="s">
        <v>122</v>
      </c>
      <c r="E57" s="3" t="s">
        <v>126</v>
      </c>
      <c r="F57" s="3" t="s">
        <v>127</v>
      </c>
      <c r="G57" s="3" t="s">
        <v>128</v>
      </c>
      <c r="H57" s="3" t="s">
        <v>123</v>
      </c>
      <c r="I57" s="3" t="s">
        <v>129</v>
      </c>
      <c r="J57" s="3" t="s">
        <v>130</v>
      </c>
      <c r="K57" s="3" t="s">
        <v>131</v>
      </c>
      <c r="N57">
        <f t="shared" si="3"/>
        <v>6</v>
      </c>
      <c r="O57" s="48" t="s">
        <v>7</v>
      </c>
      <c r="P57" s="49" t="s">
        <v>20</v>
      </c>
      <c r="Q57" s="50">
        <v>1513</v>
      </c>
      <c r="R57" s="51">
        <v>4</v>
      </c>
      <c r="S57" s="52" t="s">
        <v>21</v>
      </c>
    </row>
    <row r="58" spans="2:19" ht="14.25" customHeight="1" thickBot="1">
      <c r="B58" s="11">
        <v>1</v>
      </c>
      <c r="C58" s="11" t="s">
        <v>146</v>
      </c>
      <c r="D58" s="11">
        <v>198</v>
      </c>
      <c r="E58" s="11">
        <v>16</v>
      </c>
      <c r="F58" s="11">
        <v>2</v>
      </c>
      <c r="G58" s="11">
        <v>5</v>
      </c>
      <c r="H58" s="11">
        <v>4</v>
      </c>
      <c r="I58" s="11">
        <v>1638</v>
      </c>
      <c r="J58" s="11">
        <v>1</v>
      </c>
      <c r="K58" s="11">
        <v>73.9</v>
      </c>
      <c r="L58">
        <f>+D31-D58</f>
        <v>8</v>
      </c>
      <c r="N58">
        <f t="shared" si="3"/>
        <v>7</v>
      </c>
      <c r="O58" s="27" t="s">
        <v>22</v>
      </c>
      <c r="P58" s="28" t="s">
        <v>23</v>
      </c>
      <c r="Q58" s="29">
        <v>1544</v>
      </c>
      <c r="R58" s="30">
        <v>11</v>
      </c>
      <c r="S58" s="31" t="s">
        <v>21</v>
      </c>
    </row>
    <row r="59" spans="2:19" ht="14.25" customHeight="1" thickBot="1">
      <c r="B59" s="11">
        <v>2</v>
      </c>
      <c r="C59" s="11" t="s">
        <v>140</v>
      </c>
      <c r="D59" s="11">
        <v>188</v>
      </c>
      <c r="E59" s="11">
        <v>12</v>
      </c>
      <c r="F59" s="11">
        <v>9</v>
      </c>
      <c r="G59" s="11">
        <v>3</v>
      </c>
      <c r="H59" s="11">
        <v>0</v>
      </c>
      <c r="I59" s="11">
        <v>1677</v>
      </c>
      <c r="J59" s="11">
        <v>6.4</v>
      </c>
      <c r="K59" s="11">
        <v>68.8</v>
      </c>
      <c r="L59">
        <f aca="true" t="shared" si="4" ref="L59:L74">+D32-D59</f>
        <v>16</v>
      </c>
      <c r="N59">
        <f t="shared" si="3"/>
        <v>8</v>
      </c>
      <c r="O59" s="34" t="s">
        <v>22</v>
      </c>
      <c r="P59" s="53" t="s">
        <v>24</v>
      </c>
      <c r="Q59" s="36">
        <v>1415</v>
      </c>
      <c r="R59" s="37">
        <v>10</v>
      </c>
      <c r="S59" s="38">
        <v>17</v>
      </c>
    </row>
    <row r="60" spans="2:12" ht="14.25" customHeight="1" thickBot="1">
      <c r="B60" s="11">
        <v>3</v>
      </c>
      <c r="C60" s="11" t="s">
        <v>159</v>
      </c>
      <c r="D60" s="11">
        <v>184</v>
      </c>
      <c r="E60" s="11">
        <v>11</v>
      </c>
      <c r="F60" s="11">
        <v>6</v>
      </c>
      <c r="G60" s="11">
        <v>4</v>
      </c>
      <c r="H60" s="11">
        <v>7</v>
      </c>
      <c r="I60" s="11">
        <v>1697</v>
      </c>
      <c r="J60" s="11">
        <v>0.6</v>
      </c>
      <c r="K60" s="11">
        <v>66.7</v>
      </c>
      <c r="L60">
        <f>+D34-D60</f>
        <v>10</v>
      </c>
    </row>
    <row r="61" spans="2:12" ht="14.25" customHeight="1" thickBot="1">
      <c r="B61" s="11">
        <v>4</v>
      </c>
      <c r="C61" s="11" t="s">
        <v>156</v>
      </c>
      <c r="D61" s="11">
        <v>180</v>
      </c>
      <c r="E61" s="11">
        <v>13</v>
      </c>
      <c r="F61" s="11">
        <v>3</v>
      </c>
      <c r="G61" s="11">
        <v>9</v>
      </c>
      <c r="H61" s="11">
        <v>4</v>
      </c>
      <c r="I61" s="11">
        <v>1576</v>
      </c>
      <c r="J61" s="11">
        <v>-1.3</v>
      </c>
      <c r="K61" s="11">
        <v>58</v>
      </c>
      <c r="L61">
        <f>+D33-D61</f>
        <v>20</v>
      </c>
    </row>
    <row r="62" spans="2:12" ht="14.25" customHeight="1" thickBot="1">
      <c r="B62" s="11">
        <v>5</v>
      </c>
      <c r="C62" s="11" t="s">
        <v>150</v>
      </c>
      <c r="D62" s="11">
        <v>180</v>
      </c>
      <c r="E62" s="11">
        <v>9</v>
      </c>
      <c r="F62" s="11">
        <v>9</v>
      </c>
      <c r="G62" s="11">
        <v>8</v>
      </c>
      <c r="H62" s="11">
        <v>6</v>
      </c>
      <c r="I62" s="11">
        <v>1499</v>
      </c>
      <c r="J62" s="11">
        <v>-1.3</v>
      </c>
      <c r="K62" s="11">
        <v>51.9</v>
      </c>
      <c r="L62">
        <f t="shared" si="4"/>
        <v>4</v>
      </c>
    </row>
    <row r="63" spans="2:12" ht="14.25" customHeight="1" thickBot="1">
      <c r="B63" s="11">
        <v>6</v>
      </c>
      <c r="C63" s="11" t="s">
        <v>169</v>
      </c>
      <c r="D63" s="11">
        <v>174</v>
      </c>
      <c r="E63" s="11">
        <v>10</v>
      </c>
      <c r="F63" s="11">
        <v>4</v>
      </c>
      <c r="G63" s="11">
        <v>7</v>
      </c>
      <c r="H63" s="11">
        <v>6</v>
      </c>
      <c r="I63" s="11">
        <v>1573</v>
      </c>
      <c r="J63" s="11">
        <v>-1.5</v>
      </c>
      <c r="K63" s="11">
        <v>57.1</v>
      </c>
      <c r="L63">
        <f t="shared" si="4"/>
        <v>4</v>
      </c>
    </row>
    <row r="64" spans="2:12" ht="14.25" customHeight="1" thickBot="1">
      <c r="B64" s="11">
        <v>7</v>
      </c>
      <c r="C64" s="11" t="s">
        <v>164</v>
      </c>
      <c r="D64" s="11">
        <v>170</v>
      </c>
      <c r="E64" s="11">
        <v>9</v>
      </c>
      <c r="F64" s="11">
        <v>9</v>
      </c>
      <c r="G64" s="11">
        <v>6</v>
      </c>
      <c r="H64" s="11">
        <v>2</v>
      </c>
      <c r="I64" s="11">
        <v>1523</v>
      </c>
      <c r="J64" s="11">
        <v>-1.5</v>
      </c>
      <c r="K64" s="11">
        <v>56.3</v>
      </c>
      <c r="L64">
        <f>+D38-D64</f>
        <v>4</v>
      </c>
    </row>
    <row r="65" spans="2:12" ht="14.25" customHeight="1" thickBot="1">
      <c r="B65" s="11">
        <v>8</v>
      </c>
      <c r="C65" s="11" t="s">
        <v>178</v>
      </c>
      <c r="D65" s="11">
        <v>158</v>
      </c>
      <c r="E65" s="11">
        <v>9</v>
      </c>
      <c r="F65" s="11">
        <v>7</v>
      </c>
      <c r="G65" s="11">
        <v>3</v>
      </c>
      <c r="H65" s="11">
        <v>4</v>
      </c>
      <c r="I65" s="11">
        <v>1602</v>
      </c>
      <c r="J65" s="11">
        <v>-0.3</v>
      </c>
      <c r="K65" s="11">
        <v>65.8</v>
      </c>
      <c r="L65">
        <f>+D40-D65</f>
        <v>12</v>
      </c>
    </row>
    <row r="66" spans="2:12" ht="14.25" customHeight="1" thickBot="1">
      <c r="B66" s="11">
        <v>9</v>
      </c>
      <c r="C66" s="11" t="s">
        <v>174</v>
      </c>
      <c r="D66" s="11">
        <v>158</v>
      </c>
      <c r="E66" s="11">
        <v>6</v>
      </c>
      <c r="F66" s="11">
        <v>7</v>
      </c>
      <c r="G66" s="11">
        <v>6</v>
      </c>
      <c r="H66" s="11">
        <v>3</v>
      </c>
      <c r="I66" s="11">
        <v>1445</v>
      </c>
      <c r="J66" s="11">
        <v>0.2</v>
      </c>
      <c r="K66" s="11">
        <v>50</v>
      </c>
      <c r="L66">
        <f>+D37-D66</f>
        <v>18</v>
      </c>
    </row>
    <row r="67" spans="2:20" ht="14.25" customHeight="1" thickBot="1">
      <c r="B67" s="11">
        <v>10</v>
      </c>
      <c r="C67" s="11" t="s">
        <v>181</v>
      </c>
      <c r="D67" s="11">
        <v>156</v>
      </c>
      <c r="E67" s="11">
        <v>10</v>
      </c>
      <c r="F67" s="11">
        <v>2</v>
      </c>
      <c r="G67" s="11">
        <v>11</v>
      </c>
      <c r="H67" s="11">
        <v>4</v>
      </c>
      <c r="I67" s="11">
        <v>1403</v>
      </c>
      <c r="J67" s="11">
        <v>1.3</v>
      </c>
      <c r="K67" s="11">
        <v>47.8</v>
      </c>
      <c r="L67">
        <f>+D39-D67</f>
        <v>18</v>
      </c>
      <c r="T67" s="26"/>
    </row>
    <row r="68" spans="2:20" ht="14.25" customHeight="1" thickBot="1">
      <c r="B68" s="11">
        <v>11</v>
      </c>
      <c r="C68" s="11" t="s">
        <v>183</v>
      </c>
      <c r="D68" s="11">
        <v>148</v>
      </c>
      <c r="E68" s="11">
        <v>11</v>
      </c>
      <c r="F68" s="11">
        <v>1</v>
      </c>
      <c r="G68" s="11">
        <v>8</v>
      </c>
      <c r="H68" s="11">
        <v>0</v>
      </c>
      <c r="I68" s="11">
        <v>1419</v>
      </c>
      <c r="J68" s="11">
        <v>4.3</v>
      </c>
      <c r="K68" s="11">
        <v>57.5</v>
      </c>
      <c r="L68">
        <f t="shared" si="4"/>
        <v>4</v>
      </c>
      <c r="T68" s="54"/>
    </row>
    <row r="69" spans="2:20" ht="14.25" customHeight="1" thickBot="1">
      <c r="B69" s="11">
        <v>12</v>
      </c>
      <c r="C69" s="11" t="s">
        <v>186</v>
      </c>
      <c r="D69" s="11">
        <v>132</v>
      </c>
      <c r="E69" s="11">
        <v>5</v>
      </c>
      <c r="F69" s="11">
        <v>8</v>
      </c>
      <c r="G69" s="11">
        <v>3</v>
      </c>
      <c r="H69" s="11">
        <v>0</v>
      </c>
      <c r="I69" s="11">
        <v>1413</v>
      </c>
      <c r="J69" s="11">
        <v>0.3</v>
      </c>
      <c r="K69" s="11">
        <v>56.3</v>
      </c>
      <c r="L69">
        <f t="shared" si="4"/>
        <v>10</v>
      </c>
      <c r="T69" s="54"/>
    </row>
    <row r="70" spans="2:20" ht="14.25" customHeight="1" thickBot="1">
      <c r="B70" s="11">
        <v>13</v>
      </c>
      <c r="C70" s="11" t="s">
        <v>195</v>
      </c>
      <c r="D70" s="11">
        <v>126</v>
      </c>
      <c r="E70" s="11">
        <v>6</v>
      </c>
      <c r="F70" s="11">
        <v>5</v>
      </c>
      <c r="G70" s="11">
        <v>13</v>
      </c>
      <c r="H70" s="11">
        <v>0</v>
      </c>
      <c r="I70" s="11">
        <v>1251</v>
      </c>
      <c r="J70" s="11">
        <v>0.7</v>
      </c>
      <c r="K70" s="11">
        <v>35.4</v>
      </c>
      <c r="L70">
        <f t="shared" si="4"/>
        <v>4</v>
      </c>
      <c r="T70" s="54"/>
    </row>
    <row r="71" spans="2:20" ht="14.25" customHeight="1" thickBot="1">
      <c r="B71" s="11">
        <v>14</v>
      </c>
      <c r="C71" s="11" t="s">
        <v>190</v>
      </c>
      <c r="D71" s="11">
        <v>124</v>
      </c>
      <c r="E71" s="11">
        <v>5</v>
      </c>
      <c r="F71" s="11">
        <v>5</v>
      </c>
      <c r="G71" s="11">
        <v>11</v>
      </c>
      <c r="H71" s="11">
        <v>2</v>
      </c>
      <c r="I71" s="11">
        <v>1265</v>
      </c>
      <c r="J71" s="11">
        <v>-2.4</v>
      </c>
      <c r="K71" s="11">
        <v>35.7</v>
      </c>
      <c r="L71">
        <f t="shared" si="4"/>
        <v>4</v>
      </c>
      <c r="T71" s="54"/>
    </row>
    <row r="72" spans="2:20" ht="14.25" customHeight="1" thickBot="1">
      <c r="B72" s="11">
        <v>15</v>
      </c>
      <c r="C72" s="11" t="s">
        <v>198</v>
      </c>
      <c r="D72" s="11">
        <v>114</v>
      </c>
      <c r="E72" s="11">
        <v>2</v>
      </c>
      <c r="F72" s="11">
        <v>7</v>
      </c>
      <c r="G72" s="11">
        <v>15</v>
      </c>
      <c r="H72" s="11">
        <v>3</v>
      </c>
      <c r="I72" s="11">
        <v>1206</v>
      </c>
      <c r="J72" s="11">
        <v>-1</v>
      </c>
      <c r="K72" s="11">
        <v>22.9</v>
      </c>
      <c r="L72">
        <f t="shared" si="4"/>
        <v>8</v>
      </c>
      <c r="T72" s="54"/>
    </row>
    <row r="73" spans="2:20" ht="14.25" customHeight="1" thickBot="1">
      <c r="B73" s="11">
        <v>16</v>
      </c>
      <c r="C73" s="11" t="s">
        <v>200</v>
      </c>
      <c r="D73" s="11">
        <v>86</v>
      </c>
      <c r="E73" s="11">
        <v>2</v>
      </c>
      <c r="F73" s="11">
        <v>3</v>
      </c>
      <c r="G73" s="11">
        <v>13</v>
      </c>
      <c r="H73" s="11">
        <v>0</v>
      </c>
      <c r="I73" s="11">
        <v>1090</v>
      </c>
      <c r="J73" s="11">
        <v>-1.8</v>
      </c>
      <c r="K73" s="11">
        <v>19.4</v>
      </c>
      <c r="L73">
        <f t="shared" si="4"/>
        <v>0</v>
      </c>
      <c r="T73" s="54"/>
    </row>
    <row r="74" spans="2:20" ht="14.25" customHeight="1" thickBot="1">
      <c r="B74" s="11">
        <v>17</v>
      </c>
      <c r="C74" s="11" t="s">
        <v>203</v>
      </c>
      <c r="D74" s="11">
        <v>68</v>
      </c>
      <c r="E74" s="11">
        <v>1</v>
      </c>
      <c r="F74" s="11">
        <v>0</v>
      </c>
      <c r="G74" s="11">
        <v>0</v>
      </c>
      <c r="H74" s="11">
        <v>1</v>
      </c>
      <c r="I74" s="11">
        <v>1424</v>
      </c>
      <c r="J74" s="11">
        <v>0</v>
      </c>
      <c r="K74" s="11">
        <v>100</v>
      </c>
      <c r="L74">
        <f t="shared" si="4"/>
        <v>12</v>
      </c>
      <c r="T74" s="54"/>
    </row>
    <row r="75" spans="2:20" ht="14.25" customHeight="1" thickBot="1">
      <c r="B75" s="11">
        <v>18</v>
      </c>
      <c r="C75" s="11" t="s">
        <v>209</v>
      </c>
      <c r="D75" s="11">
        <v>66</v>
      </c>
      <c r="E75" s="11">
        <v>4</v>
      </c>
      <c r="F75" s="11">
        <v>1</v>
      </c>
      <c r="G75" s="11">
        <v>3</v>
      </c>
      <c r="H75" s="11">
        <v>0</v>
      </c>
      <c r="I75" s="11">
        <v>1477</v>
      </c>
      <c r="J75" s="11">
        <v>0</v>
      </c>
      <c r="K75" s="11">
        <v>56.3</v>
      </c>
      <c r="L75">
        <f>+D49-D75</f>
        <v>0</v>
      </c>
      <c r="T75" s="54"/>
    </row>
    <row r="76" spans="2:20" ht="14.25" customHeight="1" thickBot="1">
      <c r="B76" s="11">
        <v>19</v>
      </c>
      <c r="C76" s="11" t="s">
        <v>207</v>
      </c>
      <c r="D76" s="11">
        <v>62</v>
      </c>
      <c r="E76" s="11">
        <v>2</v>
      </c>
      <c r="F76" s="11">
        <v>1</v>
      </c>
      <c r="G76" s="11">
        <v>8</v>
      </c>
      <c r="H76" s="11">
        <v>0</v>
      </c>
      <c r="I76" s="11">
        <v>1122</v>
      </c>
      <c r="J76" s="11">
        <v>-1</v>
      </c>
      <c r="K76" s="11">
        <v>22.7</v>
      </c>
      <c r="L76">
        <f>+D50-D76</f>
        <v>4</v>
      </c>
      <c r="T76" s="54"/>
    </row>
    <row r="77" spans="2:12" ht="14.25" customHeight="1" thickBot="1">
      <c r="B77" s="11">
        <v>20</v>
      </c>
      <c r="C77" s="11" t="s">
        <v>211</v>
      </c>
      <c r="D77" s="11">
        <v>60</v>
      </c>
      <c r="E77" s="11">
        <v>0</v>
      </c>
      <c r="F77" s="11">
        <v>1</v>
      </c>
      <c r="G77" s="11">
        <v>6</v>
      </c>
      <c r="H77" s="11">
        <v>0</v>
      </c>
      <c r="I77" s="11">
        <v>936</v>
      </c>
      <c r="J77" s="11">
        <v>-2</v>
      </c>
      <c r="K77" s="11">
        <v>7.1</v>
      </c>
      <c r="L77">
        <f>+D51-D77</f>
        <v>0</v>
      </c>
    </row>
    <row r="78" spans="2:20" ht="14.25" customHeight="1" thickBot="1">
      <c r="B78" s="11">
        <v>21</v>
      </c>
      <c r="C78" s="11" t="s">
        <v>213</v>
      </c>
      <c r="D78" s="11">
        <v>56</v>
      </c>
      <c r="E78" s="11">
        <v>0</v>
      </c>
      <c r="F78" s="11">
        <v>0</v>
      </c>
      <c r="G78" s="11">
        <v>1</v>
      </c>
      <c r="H78" s="11">
        <v>0</v>
      </c>
      <c r="I78" s="11">
        <v>1103</v>
      </c>
      <c r="J78" s="11">
        <v>-0.5</v>
      </c>
      <c r="K78" s="11">
        <v>0</v>
      </c>
      <c r="L78">
        <f>+D52-D78</f>
        <v>4</v>
      </c>
      <c r="T78" s="26"/>
    </row>
    <row r="79" spans="2:12" ht="14.25" customHeight="1" thickBot="1">
      <c r="B79" s="22">
        <v>22</v>
      </c>
      <c r="C79" s="22" t="s">
        <v>216</v>
      </c>
      <c r="D79" s="22">
        <v>14</v>
      </c>
      <c r="E79" s="22">
        <v>1</v>
      </c>
      <c r="F79" s="22">
        <v>0</v>
      </c>
      <c r="G79" s="22">
        <v>0</v>
      </c>
      <c r="H79" s="22">
        <v>1</v>
      </c>
      <c r="I79" s="22">
        <v>1449</v>
      </c>
      <c r="J79" s="22">
        <v>0</v>
      </c>
      <c r="K79" s="22">
        <v>100</v>
      </c>
      <c r="L79">
        <f>+D53-D79</f>
        <v>0</v>
      </c>
    </row>
    <row r="80" ht="14.25" customHeight="1">
      <c r="T80" s="54"/>
    </row>
    <row r="81" ht="14.25" customHeight="1">
      <c r="T81" s="54"/>
    </row>
    <row r="82" ht="14.25" customHeight="1">
      <c r="T82" s="54"/>
    </row>
    <row r="83" spans="2:20" ht="14.25" customHeight="1">
      <c r="B83" s="1" t="s">
        <v>25</v>
      </c>
      <c r="T83" s="54"/>
    </row>
    <row r="84" spans="2:20" ht="14.25" customHeight="1" thickBot="1">
      <c r="B84" s="3" t="s">
        <v>124</v>
      </c>
      <c r="C84" s="3" t="s">
        <v>125</v>
      </c>
      <c r="D84" s="3" t="s">
        <v>122</v>
      </c>
      <c r="E84" s="3" t="s">
        <v>126</v>
      </c>
      <c r="F84" s="3" t="s">
        <v>127</v>
      </c>
      <c r="G84" s="3" t="s">
        <v>128</v>
      </c>
      <c r="H84" s="3" t="s">
        <v>123</v>
      </c>
      <c r="I84" s="3" t="s">
        <v>129</v>
      </c>
      <c r="J84" s="3" t="s">
        <v>130</v>
      </c>
      <c r="K84" s="3" t="s">
        <v>131</v>
      </c>
      <c r="T84" s="54"/>
    </row>
    <row r="85" spans="2:20" ht="14.25" customHeight="1" thickBot="1">
      <c r="B85" s="11">
        <v>1</v>
      </c>
      <c r="C85" s="11" t="s">
        <v>146</v>
      </c>
      <c r="D85" s="11">
        <v>188</v>
      </c>
      <c r="E85" s="11">
        <v>15</v>
      </c>
      <c r="F85" s="11">
        <v>2</v>
      </c>
      <c r="G85" s="11">
        <v>5</v>
      </c>
      <c r="H85" s="11">
        <v>4</v>
      </c>
      <c r="I85" s="11">
        <v>1623</v>
      </c>
      <c r="J85" s="11">
        <v>0.7</v>
      </c>
      <c r="K85" s="11">
        <v>72.7</v>
      </c>
      <c r="T85" s="54"/>
    </row>
    <row r="86" spans="2:20" ht="14.25" customHeight="1" thickBot="1">
      <c r="B86" s="11">
        <v>2</v>
      </c>
      <c r="C86" s="11" t="s">
        <v>159</v>
      </c>
      <c r="D86" s="11">
        <v>182</v>
      </c>
      <c r="E86" s="11">
        <v>11</v>
      </c>
      <c r="F86" s="11">
        <v>6</v>
      </c>
      <c r="G86" s="11">
        <v>4</v>
      </c>
      <c r="H86" s="11">
        <v>7</v>
      </c>
      <c r="I86" s="11">
        <v>1697</v>
      </c>
      <c r="J86" s="11">
        <v>0.6</v>
      </c>
      <c r="K86" s="11">
        <v>66.7</v>
      </c>
      <c r="T86" s="54"/>
    </row>
    <row r="87" spans="2:11" ht="14.25" customHeight="1" thickBot="1">
      <c r="B87" s="11">
        <v>3</v>
      </c>
      <c r="C87" s="11" t="s">
        <v>140</v>
      </c>
      <c r="D87" s="11">
        <v>182</v>
      </c>
      <c r="E87" s="11">
        <v>12</v>
      </c>
      <c r="F87" s="11">
        <v>8</v>
      </c>
      <c r="G87" s="11">
        <v>3</v>
      </c>
      <c r="H87" s="11">
        <v>0</v>
      </c>
      <c r="I87" s="11">
        <v>1680</v>
      </c>
      <c r="J87" s="11">
        <v>6.3</v>
      </c>
      <c r="K87" s="11">
        <v>69.6</v>
      </c>
    </row>
    <row r="88" spans="2:11" ht="14.25" customHeight="1" thickBot="1">
      <c r="B88" s="11">
        <v>4</v>
      </c>
      <c r="C88" s="11" t="s">
        <v>156</v>
      </c>
      <c r="D88" s="11">
        <v>178</v>
      </c>
      <c r="E88" s="11">
        <v>14</v>
      </c>
      <c r="F88" s="11">
        <v>1</v>
      </c>
      <c r="G88" s="11">
        <v>9</v>
      </c>
      <c r="H88" s="11">
        <v>4</v>
      </c>
      <c r="I88" s="11">
        <v>1595</v>
      </c>
      <c r="J88" s="11">
        <v>-0.8</v>
      </c>
      <c r="K88" s="11">
        <v>60.4</v>
      </c>
    </row>
    <row r="89" spans="2:11" ht="14.25" customHeight="1" thickBot="1">
      <c r="B89" s="11">
        <v>5</v>
      </c>
      <c r="C89" s="11" t="s">
        <v>150</v>
      </c>
      <c r="D89" s="11">
        <v>178</v>
      </c>
      <c r="E89" s="11">
        <v>9</v>
      </c>
      <c r="F89" s="11">
        <v>9</v>
      </c>
      <c r="G89" s="11">
        <v>7</v>
      </c>
      <c r="H89" s="11">
        <v>6</v>
      </c>
      <c r="I89" s="11">
        <v>1511</v>
      </c>
      <c r="J89" s="11">
        <v>-0.9</v>
      </c>
      <c r="K89" s="11">
        <v>54</v>
      </c>
    </row>
    <row r="90" spans="2:20" ht="14.25" customHeight="1" thickBot="1">
      <c r="B90" s="11">
        <v>6</v>
      </c>
      <c r="C90" s="11" t="s">
        <v>164</v>
      </c>
      <c r="D90" s="11">
        <v>164</v>
      </c>
      <c r="E90" s="11">
        <v>9</v>
      </c>
      <c r="F90" s="11">
        <v>8</v>
      </c>
      <c r="G90" s="11">
        <v>6</v>
      </c>
      <c r="H90" s="11">
        <v>2</v>
      </c>
      <c r="I90" s="11">
        <v>1516</v>
      </c>
      <c r="J90" s="11">
        <v>-1.5</v>
      </c>
      <c r="K90" s="11">
        <v>56.5</v>
      </c>
      <c r="T90" s="54"/>
    </row>
    <row r="91" spans="2:11" ht="14.25" customHeight="1" thickBot="1">
      <c r="B91" s="11">
        <v>7</v>
      </c>
      <c r="C91" s="11" t="s">
        <v>169</v>
      </c>
      <c r="D91" s="11">
        <v>164</v>
      </c>
      <c r="E91" s="11">
        <v>9</v>
      </c>
      <c r="F91" s="11">
        <v>4</v>
      </c>
      <c r="G91" s="11">
        <v>7</v>
      </c>
      <c r="H91" s="11">
        <v>6</v>
      </c>
      <c r="I91" s="11">
        <v>1547</v>
      </c>
      <c r="J91" s="11">
        <v>-1.9</v>
      </c>
      <c r="K91" s="11">
        <v>55</v>
      </c>
    </row>
    <row r="92" spans="2:20" ht="14.25" customHeight="1" thickBot="1">
      <c r="B92" s="11">
        <v>8</v>
      </c>
      <c r="C92" s="11" t="s">
        <v>174</v>
      </c>
      <c r="D92" s="11">
        <v>156</v>
      </c>
      <c r="E92" s="11">
        <v>6</v>
      </c>
      <c r="F92" s="11">
        <v>7</v>
      </c>
      <c r="G92" s="11">
        <v>6</v>
      </c>
      <c r="H92" s="11">
        <v>3</v>
      </c>
      <c r="I92" s="11">
        <v>1443</v>
      </c>
      <c r="J92" s="11">
        <v>0.2</v>
      </c>
      <c r="K92" s="11">
        <v>50</v>
      </c>
      <c r="T92" s="54"/>
    </row>
    <row r="93" spans="2:20" ht="14.25" customHeight="1" thickBot="1">
      <c r="B93" s="11">
        <v>9</v>
      </c>
      <c r="C93" s="11" t="s">
        <v>178</v>
      </c>
      <c r="D93" s="11">
        <v>150</v>
      </c>
      <c r="E93" s="11">
        <v>8</v>
      </c>
      <c r="F93" s="11">
        <v>7</v>
      </c>
      <c r="G93" s="11">
        <v>3</v>
      </c>
      <c r="H93" s="11">
        <v>4</v>
      </c>
      <c r="I93" s="11">
        <v>1596</v>
      </c>
      <c r="J93" s="11">
        <v>-0.4</v>
      </c>
      <c r="K93" s="11">
        <v>63.9</v>
      </c>
      <c r="T93" s="54"/>
    </row>
    <row r="94" spans="2:20" ht="14.25" customHeight="1" thickBot="1">
      <c r="B94" s="11">
        <v>10</v>
      </c>
      <c r="C94" s="11" t="s">
        <v>181</v>
      </c>
      <c r="D94" s="11">
        <v>150</v>
      </c>
      <c r="E94" s="11">
        <v>10</v>
      </c>
      <c r="F94" s="11">
        <v>2</v>
      </c>
      <c r="G94" s="11">
        <v>10</v>
      </c>
      <c r="H94" s="11">
        <v>4</v>
      </c>
      <c r="I94" s="11">
        <v>1394</v>
      </c>
      <c r="J94" s="11">
        <v>1</v>
      </c>
      <c r="K94" s="11">
        <v>50</v>
      </c>
      <c r="T94" s="54"/>
    </row>
    <row r="95" spans="2:20" ht="14.25" customHeight="1" thickBot="1">
      <c r="B95" s="11">
        <v>11</v>
      </c>
      <c r="C95" s="11" t="s">
        <v>183</v>
      </c>
      <c r="D95" s="11">
        <v>146</v>
      </c>
      <c r="E95" s="11">
        <v>11</v>
      </c>
      <c r="F95" s="11">
        <v>1</v>
      </c>
      <c r="G95" s="11">
        <v>7</v>
      </c>
      <c r="H95" s="11">
        <v>0</v>
      </c>
      <c r="I95" s="11">
        <v>1427</v>
      </c>
      <c r="J95" s="11">
        <v>4.5</v>
      </c>
      <c r="K95" s="11">
        <v>60.5</v>
      </c>
      <c r="T95" s="54"/>
    </row>
    <row r="96" spans="2:20" ht="14.25" customHeight="1" thickBot="1">
      <c r="B96" s="11">
        <v>12</v>
      </c>
      <c r="C96" s="11" t="s">
        <v>195</v>
      </c>
      <c r="D96" s="11">
        <v>124</v>
      </c>
      <c r="E96" s="11">
        <v>6</v>
      </c>
      <c r="F96" s="11">
        <v>5</v>
      </c>
      <c r="G96" s="11">
        <v>12</v>
      </c>
      <c r="H96" s="11">
        <v>0</v>
      </c>
      <c r="I96" s="11">
        <v>1262</v>
      </c>
      <c r="J96" s="11">
        <v>1</v>
      </c>
      <c r="K96" s="11">
        <v>37</v>
      </c>
      <c r="T96" s="55"/>
    </row>
    <row r="97" spans="2:20" ht="14.25" customHeight="1" thickBot="1">
      <c r="B97" s="11">
        <v>13</v>
      </c>
      <c r="C97" s="11" t="s">
        <v>190</v>
      </c>
      <c r="D97" s="11">
        <v>124</v>
      </c>
      <c r="E97" s="11">
        <v>6</v>
      </c>
      <c r="F97" s="11">
        <v>4</v>
      </c>
      <c r="G97" s="11">
        <v>10</v>
      </c>
      <c r="H97" s="11">
        <v>2</v>
      </c>
      <c r="I97" s="11">
        <v>1280</v>
      </c>
      <c r="J97" s="11">
        <v>-2</v>
      </c>
      <c r="K97" s="11">
        <v>40</v>
      </c>
      <c r="T97" s="55"/>
    </row>
    <row r="98" spans="2:11" ht="14.25" customHeight="1" thickBot="1">
      <c r="B98" s="11">
        <v>14</v>
      </c>
      <c r="C98" s="11" t="s">
        <v>198</v>
      </c>
      <c r="D98" s="11">
        <v>116</v>
      </c>
      <c r="E98" s="11">
        <v>3</v>
      </c>
      <c r="F98" s="11">
        <v>7</v>
      </c>
      <c r="G98" s="11">
        <v>14</v>
      </c>
      <c r="H98" s="11">
        <v>3</v>
      </c>
      <c r="I98" s="11">
        <v>1205</v>
      </c>
      <c r="J98" s="11">
        <v>-1</v>
      </c>
      <c r="K98" s="11">
        <v>27.1</v>
      </c>
    </row>
    <row r="99" spans="2:11" ht="14.25" customHeight="1" thickBot="1">
      <c r="B99" s="11">
        <v>15</v>
      </c>
      <c r="C99" s="11" t="s">
        <v>186</v>
      </c>
      <c r="D99" s="11">
        <v>114</v>
      </c>
      <c r="E99" s="11">
        <v>3</v>
      </c>
      <c r="F99" s="11">
        <v>8</v>
      </c>
      <c r="G99" s="11">
        <v>4</v>
      </c>
      <c r="H99" s="11">
        <v>0</v>
      </c>
      <c r="I99" s="11">
        <v>1350</v>
      </c>
      <c r="J99" s="11">
        <v>-1</v>
      </c>
      <c r="K99" s="11">
        <v>46.7</v>
      </c>
    </row>
    <row r="100" spans="2:11" ht="14.25" customHeight="1" thickBot="1">
      <c r="B100" s="11">
        <v>16</v>
      </c>
      <c r="C100" s="11" t="s">
        <v>200</v>
      </c>
      <c r="D100" s="11">
        <v>84</v>
      </c>
      <c r="E100" s="11">
        <v>2</v>
      </c>
      <c r="F100" s="11">
        <v>3</v>
      </c>
      <c r="G100" s="11">
        <v>13</v>
      </c>
      <c r="H100" s="11">
        <v>0</v>
      </c>
      <c r="I100" s="11">
        <v>1088</v>
      </c>
      <c r="J100" s="11">
        <v>-1.8</v>
      </c>
      <c r="K100" s="11">
        <v>19.4</v>
      </c>
    </row>
    <row r="101" spans="2:20" ht="14.25" customHeight="1" thickBot="1">
      <c r="B101" s="11">
        <v>17</v>
      </c>
      <c r="C101" s="11" t="s">
        <v>209</v>
      </c>
      <c r="D101" s="11">
        <v>66</v>
      </c>
      <c r="E101" s="11">
        <v>4</v>
      </c>
      <c r="F101" s="11">
        <v>1</v>
      </c>
      <c r="G101" s="11">
        <v>3</v>
      </c>
      <c r="H101" s="11">
        <v>0</v>
      </c>
      <c r="I101" s="11">
        <v>1477</v>
      </c>
      <c r="J101" s="11">
        <v>0</v>
      </c>
      <c r="K101" s="11">
        <v>56.3</v>
      </c>
    </row>
    <row r="102" spans="2:11" ht="14.25" customHeight="1" thickBot="1">
      <c r="B102" s="11">
        <v>18</v>
      </c>
      <c r="C102" s="11" t="s">
        <v>203</v>
      </c>
      <c r="D102" s="11">
        <v>66</v>
      </c>
      <c r="E102" s="11">
        <v>1</v>
      </c>
      <c r="F102" s="11">
        <v>0</v>
      </c>
      <c r="G102" s="11">
        <v>0</v>
      </c>
      <c r="H102" s="11">
        <v>1</v>
      </c>
      <c r="I102" s="11">
        <v>1424</v>
      </c>
      <c r="J102" s="11">
        <v>0</v>
      </c>
      <c r="K102" s="11">
        <v>100</v>
      </c>
    </row>
    <row r="103" spans="2:11" ht="14.25" customHeight="1" thickBot="1">
      <c r="B103" s="11">
        <v>19</v>
      </c>
      <c r="C103" s="11" t="s">
        <v>211</v>
      </c>
      <c r="D103" s="11">
        <v>66</v>
      </c>
      <c r="E103" s="11">
        <v>1</v>
      </c>
      <c r="F103" s="11">
        <v>1</v>
      </c>
      <c r="G103" s="11">
        <v>5</v>
      </c>
      <c r="H103" s="11">
        <v>0</v>
      </c>
      <c r="I103" s="11">
        <v>1060</v>
      </c>
      <c r="J103" s="11">
        <v>-1.1</v>
      </c>
      <c r="K103" s="11">
        <v>21.4</v>
      </c>
    </row>
    <row r="104" spans="2:11" ht="14.25" customHeight="1" thickBot="1">
      <c r="B104" s="11">
        <v>20</v>
      </c>
      <c r="C104" s="11" t="s">
        <v>207</v>
      </c>
      <c r="D104" s="11">
        <v>60</v>
      </c>
      <c r="E104" s="11">
        <v>2</v>
      </c>
      <c r="F104" s="11">
        <v>1</v>
      </c>
      <c r="G104" s="11">
        <v>8</v>
      </c>
      <c r="H104" s="11">
        <v>0</v>
      </c>
      <c r="I104" s="11">
        <v>1122</v>
      </c>
      <c r="J104" s="11">
        <v>-1</v>
      </c>
      <c r="K104" s="11">
        <v>22.7</v>
      </c>
    </row>
    <row r="105" spans="2:11" ht="14.25" customHeight="1" thickBot="1">
      <c r="B105" s="11">
        <v>21</v>
      </c>
      <c r="C105" s="11" t="s">
        <v>213</v>
      </c>
      <c r="D105" s="11">
        <v>54</v>
      </c>
      <c r="E105" s="11">
        <v>0</v>
      </c>
      <c r="F105" s="11">
        <v>0</v>
      </c>
      <c r="G105" s="11">
        <v>1</v>
      </c>
      <c r="H105" s="11">
        <v>0</v>
      </c>
      <c r="I105" s="11">
        <v>1103</v>
      </c>
      <c r="J105" s="11">
        <v>-0.5</v>
      </c>
      <c r="K105" s="11">
        <v>0</v>
      </c>
    </row>
    <row r="106" spans="2:11" ht="14.25" customHeight="1" thickBot="1">
      <c r="B106" s="22">
        <v>22</v>
      </c>
      <c r="C106" s="22" t="s">
        <v>216</v>
      </c>
      <c r="D106" s="22">
        <v>12</v>
      </c>
      <c r="E106" s="22">
        <v>1</v>
      </c>
      <c r="F106" s="22">
        <v>0</v>
      </c>
      <c r="G106" s="22">
        <v>0</v>
      </c>
      <c r="H106" s="22">
        <v>1</v>
      </c>
      <c r="I106" s="22">
        <v>1449</v>
      </c>
      <c r="J106" s="22">
        <v>0</v>
      </c>
      <c r="K106" s="22">
        <v>100</v>
      </c>
    </row>
    <row r="107" spans="2:11" ht="14.25" customHeight="1">
      <c r="B107" s="56"/>
      <c r="C107" s="56"/>
      <c r="D107" s="56"/>
      <c r="E107" s="56"/>
      <c r="F107" s="56"/>
      <c r="G107" s="56"/>
      <c r="H107" s="56"/>
      <c r="I107" s="56"/>
      <c r="J107" s="56"/>
      <c r="K107" s="56"/>
    </row>
    <row r="109" ht="14.25" customHeight="1">
      <c r="B109" s="1" t="s">
        <v>26</v>
      </c>
    </row>
    <row r="110" spans="2:20" ht="14.25" customHeight="1" thickBot="1">
      <c r="B110" s="3" t="s">
        <v>124</v>
      </c>
      <c r="C110" s="3" t="s">
        <v>125</v>
      </c>
      <c r="D110" s="3" t="s">
        <v>122</v>
      </c>
      <c r="E110" s="3" t="s">
        <v>126</v>
      </c>
      <c r="F110" s="3" t="s">
        <v>127</v>
      </c>
      <c r="G110" s="3" t="s">
        <v>128</v>
      </c>
      <c r="H110" s="3" t="s">
        <v>123</v>
      </c>
      <c r="I110" s="3" t="s">
        <v>129</v>
      </c>
      <c r="J110" s="3" t="s">
        <v>130</v>
      </c>
      <c r="K110" s="3" t="s">
        <v>131</v>
      </c>
    </row>
    <row r="111" spans="2:13" ht="14.25" customHeight="1" thickBot="1">
      <c r="B111" s="11">
        <v>1</v>
      </c>
      <c r="C111" s="11" t="s">
        <v>146</v>
      </c>
      <c r="D111" s="11">
        <v>186</v>
      </c>
      <c r="E111" s="11">
        <v>15</v>
      </c>
      <c r="F111" s="11">
        <v>2</v>
      </c>
      <c r="G111" s="11">
        <v>5</v>
      </c>
      <c r="H111" s="11">
        <v>4</v>
      </c>
      <c r="I111" s="11">
        <v>1623</v>
      </c>
      <c r="J111" s="11">
        <v>0.7</v>
      </c>
      <c r="K111" s="11">
        <v>72.7</v>
      </c>
      <c r="M111">
        <f>+I111-I137</f>
        <v>-5</v>
      </c>
    </row>
    <row r="112" spans="2:13" ht="14.25" customHeight="1" thickBot="1">
      <c r="B112" s="11">
        <v>2</v>
      </c>
      <c r="C112" s="11" t="s">
        <v>140</v>
      </c>
      <c r="D112" s="11">
        <v>180</v>
      </c>
      <c r="E112" s="11">
        <v>12</v>
      </c>
      <c r="F112" s="11">
        <v>8</v>
      </c>
      <c r="G112" s="11">
        <v>3</v>
      </c>
      <c r="H112" s="11">
        <v>0</v>
      </c>
      <c r="I112" s="11">
        <v>1680</v>
      </c>
      <c r="J112" s="11">
        <v>6.3</v>
      </c>
      <c r="K112" s="11">
        <v>69.6</v>
      </c>
      <c r="M112">
        <f>+I112-I138</f>
        <v>-4</v>
      </c>
    </row>
    <row r="113" spans="2:13" ht="14.25" customHeight="1" thickBot="1">
      <c r="B113" s="11">
        <v>3</v>
      </c>
      <c r="C113" s="11" t="s">
        <v>159</v>
      </c>
      <c r="D113" s="11">
        <v>176</v>
      </c>
      <c r="E113" s="11">
        <v>11</v>
      </c>
      <c r="F113" s="11">
        <v>6</v>
      </c>
      <c r="G113" s="11">
        <v>3</v>
      </c>
      <c r="H113" s="11">
        <v>6</v>
      </c>
      <c r="I113" s="11">
        <v>1697</v>
      </c>
      <c r="J113" s="11">
        <v>0.6</v>
      </c>
      <c r="K113" s="11">
        <v>70</v>
      </c>
      <c r="M113">
        <f>+I113-I139</f>
        <v>8</v>
      </c>
    </row>
    <row r="114" spans="2:13" ht="14.25" customHeight="1" thickBot="1">
      <c r="B114" s="11">
        <v>4</v>
      </c>
      <c r="C114" s="11" t="s">
        <v>156</v>
      </c>
      <c r="D114" s="11">
        <v>168</v>
      </c>
      <c r="E114" s="11">
        <v>13</v>
      </c>
      <c r="F114" s="11">
        <v>1</v>
      </c>
      <c r="G114" s="11">
        <v>9</v>
      </c>
      <c r="H114" s="11">
        <v>3</v>
      </c>
      <c r="I114" s="11">
        <v>1595</v>
      </c>
      <c r="J114" s="11">
        <v>-0.8</v>
      </c>
      <c r="K114" s="11">
        <v>58.7</v>
      </c>
      <c r="M114">
        <f>+I114-I141</f>
        <v>17</v>
      </c>
    </row>
    <row r="115" spans="2:13" ht="14.25" customHeight="1" thickBot="1">
      <c r="B115" s="11">
        <v>5</v>
      </c>
      <c r="C115" s="11" t="s">
        <v>150</v>
      </c>
      <c r="D115" s="11">
        <v>168</v>
      </c>
      <c r="E115" s="11">
        <v>8</v>
      </c>
      <c r="F115" s="11">
        <v>9</v>
      </c>
      <c r="G115" s="11">
        <v>7</v>
      </c>
      <c r="H115" s="11">
        <v>5</v>
      </c>
      <c r="I115" s="11">
        <v>1511</v>
      </c>
      <c r="J115" s="11">
        <v>-0.9</v>
      </c>
      <c r="K115" s="11">
        <v>52.1</v>
      </c>
      <c r="M115">
        <f>+I115-I140</f>
        <v>-15</v>
      </c>
    </row>
    <row r="116" spans="2:13" ht="14.25" customHeight="1" thickBot="1">
      <c r="B116" s="11">
        <v>6</v>
      </c>
      <c r="C116" s="11" t="s">
        <v>164</v>
      </c>
      <c r="D116" s="11">
        <v>162</v>
      </c>
      <c r="E116" s="11">
        <v>9</v>
      </c>
      <c r="F116" s="11">
        <v>8</v>
      </c>
      <c r="G116" s="11">
        <v>6</v>
      </c>
      <c r="H116" s="11">
        <v>2</v>
      </c>
      <c r="I116" s="11">
        <v>1516</v>
      </c>
      <c r="J116" s="11">
        <v>-1.5</v>
      </c>
      <c r="K116" s="11">
        <v>56.5</v>
      </c>
      <c r="M116">
        <f>+I116-I142</f>
        <v>0</v>
      </c>
    </row>
    <row r="117" spans="2:13" ht="14.25" customHeight="1" thickBot="1">
      <c r="B117" s="11">
        <v>7</v>
      </c>
      <c r="C117" s="11" t="s">
        <v>169</v>
      </c>
      <c r="D117" s="11">
        <v>158</v>
      </c>
      <c r="E117" s="11">
        <v>9</v>
      </c>
      <c r="F117" s="11">
        <v>4</v>
      </c>
      <c r="G117" s="11">
        <v>6</v>
      </c>
      <c r="H117" s="11">
        <v>5</v>
      </c>
      <c r="I117" s="11">
        <v>1547</v>
      </c>
      <c r="J117" s="11">
        <v>-1.9</v>
      </c>
      <c r="K117" s="11">
        <v>57.9</v>
      </c>
      <c r="M117">
        <f>+I117-I143</f>
        <v>0</v>
      </c>
    </row>
    <row r="118" spans="2:13" ht="14.25" customHeight="1" thickBot="1">
      <c r="B118" s="11">
        <v>8</v>
      </c>
      <c r="C118" s="11" t="s">
        <v>174</v>
      </c>
      <c r="D118" s="11">
        <v>150</v>
      </c>
      <c r="E118" s="11">
        <v>6</v>
      </c>
      <c r="F118" s="11">
        <v>7</v>
      </c>
      <c r="G118" s="11">
        <v>6</v>
      </c>
      <c r="H118" s="11">
        <v>3</v>
      </c>
      <c r="I118" s="11">
        <v>1443</v>
      </c>
      <c r="J118" s="11">
        <v>0.2</v>
      </c>
      <c r="K118" s="11">
        <v>50</v>
      </c>
      <c r="M118">
        <f>+I118-I146</f>
        <v>9</v>
      </c>
    </row>
    <row r="119" spans="2:13" ht="14.25" customHeight="1" thickBot="1">
      <c r="B119" s="11">
        <v>9</v>
      </c>
      <c r="C119" s="11" t="s">
        <v>178</v>
      </c>
      <c r="D119" s="11">
        <v>148</v>
      </c>
      <c r="E119" s="11">
        <v>8</v>
      </c>
      <c r="F119" s="11">
        <v>7</v>
      </c>
      <c r="G119" s="11">
        <v>3</v>
      </c>
      <c r="H119" s="11">
        <v>4</v>
      </c>
      <c r="I119" s="11">
        <v>1596</v>
      </c>
      <c r="J119" s="11">
        <v>-0.4</v>
      </c>
      <c r="K119" s="11">
        <v>63.9</v>
      </c>
      <c r="M119">
        <f>+I119-I144</f>
        <v>0</v>
      </c>
    </row>
    <row r="120" spans="2:13" ht="14.25" customHeight="1" thickBot="1">
      <c r="B120" s="11">
        <v>10</v>
      </c>
      <c r="C120" s="11" t="s">
        <v>181</v>
      </c>
      <c r="D120" s="11">
        <v>148</v>
      </c>
      <c r="E120" s="11">
        <v>10</v>
      </c>
      <c r="F120" s="11">
        <v>2</v>
      </c>
      <c r="G120" s="11">
        <v>10</v>
      </c>
      <c r="H120" s="11">
        <v>4</v>
      </c>
      <c r="I120" s="11">
        <v>1394</v>
      </c>
      <c r="J120" s="11">
        <v>1</v>
      </c>
      <c r="K120" s="11">
        <v>50</v>
      </c>
      <c r="M120">
        <f>+I120-I145</f>
        <v>0</v>
      </c>
    </row>
    <row r="121" spans="2:13" ht="14.25" customHeight="1" thickBot="1">
      <c r="B121" s="11">
        <v>11</v>
      </c>
      <c r="C121" s="11" t="s">
        <v>183</v>
      </c>
      <c r="D121" s="11">
        <v>136</v>
      </c>
      <c r="E121" s="11">
        <v>10</v>
      </c>
      <c r="F121" s="11">
        <v>1</v>
      </c>
      <c r="G121" s="11">
        <v>7</v>
      </c>
      <c r="H121" s="11">
        <v>0</v>
      </c>
      <c r="I121" s="11">
        <v>1422</v>
      </c>
      <c r="J121" s="11">
        <v>4.2</v>
      </c>
      <c r="K121" s="11">
        <v>58.3</v>
      </c>
      <c r="M121">
        <f>+I121-I147</f>
        <v>0</v>
      </c>
    </row>
    <row r="122" spans="2:13" ht="14.25" customHeight="1" thickBot="1">
      <c r="B122" s="11">
        <v>12</v>
      </c>
      <c r="C122" s="11" t="s">
        <v>190</v>
      </c>
      <c r="D122" s="11">
        <v>122</v>
      </c>
      <c r="E122" s="11">
        <v>6</v>
      </c>
      <c r="F122" s="11">
        <v>4</v>
      </c>
      <c r="G122" s="11">
        <v>10</v>
      </c>
      <c r="H122" s="11">
        <v>2</v>
      </c>
      <c r="I122" s="11">
        <v>1280</v>
      </c>
      <c r="J122" s="11">
        <v>-2</v>
      </c>
      <c r="K122" s="11">
        <v>40</v>
      </c>
      <c r="M122">
        <f>+I122-I149</f>
        <v>0</v>
      </c>
    </row>
    <row r="123" spans="2:13" ht="14.25" customHeight="1" thickBot="1">
      <c r="B123" s="11">
        <v>13</v>
      </c>
      <c r="C123" s="11" t="s">
        <v>195</v>
      </c>
      <c r="D123" s="11">
        <v>118</v>
      </c>
      <c r="E123" s="11">
        <v>6</v>
      </c>
      <c r="F123" s="11">
        <v>4</v>
      </c>
      <c r="G123" s="11">
        <v>12</v>
      </c>
      <c r="H123" s="11">
        <v>0</v>
      </c>
      <c r="I123" s="11">
        <v>1264</v>
      </c>
      <c r="J123" s="11">
        <v>1</v>
      </c>
      <c r="K123" s="11">
        <v>36.4</v>
      </c>
      <c r="M123">
        <f>+I123-I148</f>
        <v>-9</v>
      </c>
    </row>
    <row r="124" spans="2:13" ht="14.25" customHeight="1" thickBot="1">
      <c r="B124" s="11">
        <v>14</v>
      </c>
      <c r="C124" s="11" t="s">
        <v>186</v>
      </c>
      <c r="D124" s="11">
        <v>112</v>
      </c>
      <c r="E124" s="11">
        <v>3</v>
      </c>
      <c r="F124" s="11">
        <v>8</v>
      </c>
      <c r="G124" s="11">
        <v>4</v>
      </c>
      <c r="H124" s="11">
        <v>0</v>
      </c>
      <c r="I124" s="11">
        <v>1350</v>
      </c>
      <c r="J124" s="11">
        <v>-1</v>
      </c>
      <c r="K124" s="11">
        <v>46.7</v>
      </c>
      <c r="M124">
        <f aca="true" t="shared" si="5" ref="M124:M132">+I124-I150</f>
        <v>-2</v>
      </c>
    </row>
    <row r="125" spans="2:13" ht="14.25" customHeight="1" thickBot="1">
      <c r="B125" s="11">
        <v>15</v>
      </c>
      <c r="C125" s="11" t="s">
        <v>198</v>
      </c>
      <c r="D125" s="11">
        <v>110</v>
      </c>
      <c r="E125" s="11">
        <v>3</v>
      </c>
      <c r="F125" s="11">
        <v>6</v>
      </c>
      <c r="G125" s="11">
        <v>14</v>
      </c>
      <c r="H125" s="11">
        <v>3</v>
      </c>
      <c r="I125" s="11">
        <v>1202</v>
      </c>
      <c r="J125" s="11">
        <v>-1.1</v>
      </c>
      <c r="K125" s="11">
        <v>26.1</v>
      </c>
      <c r="M125">
        <f t="shared" si="5"/>
        <v>0</v>
      </c>
    </row>
    <row r="126" spans="2:13" ht="14.25" customHeight="1" thickBot="1">
      <c r="B126" s="11">
        <v>16</v>
      </c>
      <c r="C126" s="11" t="s">
        <v>200</v>
      </c>
      <c r="D126" s="11">
        <v>82</v>
      </c>
      <c r="E126" s="11">
        <v>2</v>
      </c>
      <c r="F126" s="11">
        <v>3</v>
      </c>
      <c r="G126" s="11">
        <v>12</v>
      </c>
      <c r="H126" s="11">
        <v>0</v>
      </c>
      <c r="I126" s="11">
        <v>1103</v>
      </c>
      <c r="J126" s="11">
        <v>-1.5</v>
      </c>
      <c r="K126" s="11">
        <v>20.6</v>
      </c>
      <c r="M126">
        <f t="shared" si="5"/>
        <v>0</v>
      </c>
    </row>
    <row r="127" spans="2:13" ht="14.25" customHeight="1" thickBot="1">
      <c r="B127" s="11">
        <v>17</v>
      </c>
      <c r="C127" s="11" t="s">
        <v>209</v>
      </c>
      <c r="D127" s="11">
        <v>66</v>
      </c>
      <c r="E127" s="11">
        <v>4</v>
      </c>
      <c r="F127" s="11">
        <v>1</v>
      </c>
      <c r="G127" s="11">
        <v>3</v>
      </c>
      <c r="H127" s="11">
        <v>0</v>
      </c>
      <c r="I127" s="11">
        <v>1477</v>
      </c>
      <c r="J127" s="11">
        <v>0</v>
      </c>
      <c r="K127" s="11">
        <v>56.3</v>
      </c>
      <c r="M127">
        <f t="shared" si="5"/>
        <v>0</v>
      </c>
    </row>
    <row r="128" spans="2:13" ht="14.25" customHeight="1" thickBot="1">
      <c r="B128" s="11">
        <v>18</v>
      </c>
      <c r="C128" s="11" t="s">
        <v>203</v>
      </c>
      <c r="D128" s="11">
        <v>64</v>
      </c>
      <c r="E128" s="11">
        <v>1</v>
      </c>
      <c r="F128" s="11">
        <v>0</v>
      </c>
      <c r="G128" s="11">
        <v>0</v>
      </c>
      <c r="H128" s="11">
        <v>1</v>
      </c>
      <c r="I128" s="11">
        <v>1424</v>
      </c>
      <c r="J128" s="11">
        <v>0</v>
      </c>
      <c r="K128" s="11">
        <v>100</v>
      </c>
      <c r="M128">
        <f t="shared" si="5"/>
        <v>0</v>
      </c>
    </row>
    <row r="129" spans="2:13" ht="14.25" customHeight="1" thickBot="1">
      <c r="B129" s="11">
        <v>19</v>
      </c>
      <c r="C129" s="11" t="s">
        <v>211</v>
      </c>
      <c r="D129" s="11">
        <v>64</v>
      </c>
      <c r="E129" s="11">
        <v>1</v>
      </c>
      <c r="F129" s="11">
        <v>1</v>
      </c>
      <c r="G129" s="11">
        <v>5</v>
      </c>
      <c r="H129" s="11">
        <v>0</v>
      </c>
      <c r="I129" s="11">
        <v>1060</v>
      </c>
      <c r="J129" s="11">
        <v>-1.1</v>
      </c>
      <c r="K129" s="11">
        <v>21.4</v>
      </c>
      <c r="M129">
        <f t="shared" si="5"/>
        <v>0</v>
      </c>
    </row>
    <row r="130" spans="2:13" ht="14.25" customHeight="1" thickBot="1">
      <c r="B130" s="11">
        <v>20</v>
      </c>
      <c r="C130" s="11" t="s">
        <v>207</v>
      </c>
      <c r="D130" s="11">
        <v>58</v>
      </c>
      <c r="E130" s="11">
        <v>2</v>
      </c>
      <c r="F130" s="11">
        <v>1</v>
      </c>
      <c r="G130" s="11">
        <v>8</v>
      </c>
      <c r="H130" s="11">
        <v>0</v>
      </c>
      <c r="I130" s="11">
        <v>1122</v>
      </c>
      <c r="J130" s="11">
        <v>-1</v>
      </c>
      <c r="K130" s="11">
        <v>22.7</v>
      </c>
      <c r="M130">
        <f t="shared" si="5"/>
        <v>0</v>
      </c>
    </row>
    <row r="131" spans="2:13" ht="14.25" customHeight="1" thickBot="1">
      <c r="B131" s="11">
        <v>21</v>
      </c>
      <c r="C131" s="11" t="s">
        <v>213</v>
      </c>
      <c r="D131" s="11">
        <v>52</v>
      </c>
      <c r="E131" s="11">
        <v>0</v>
      </c>
      <c r="F131" s="11">
        <v>0</v>
      </c>
      <c r="G131" s="11">
        <v>1</v>
      </c>
      <c r="H131" s="11">
        <v>0</v>
      </c>
      <c r="I131" s="11">
        <v>1103</v>
      </c>
      <c r="J131" s="11">
        <v>-0.5</v>
      </c>
      <c r="K131" s="11">
        <v>0</v>
      </c>
      <c r="M131">
        <f t="shared" si="5"/>
        <v>0</v>
      </c>
    </row>
    <row r="132" spans="2:13" ht="14.25" customHeight="1" thickBot="1">
      <c r="B132" s="22">
        <v>22</v>
      </c>
      <c r="C132" s="22" t="s">
        <v>216</v>
      </c>
      <c r="D132" s="22">
        <v>12</v>
      </c>
      <c r="E132" s="22">
        <v>1</v>
      </c>
      <c r="F132" s="22">
        <v>0</v>
      </c>
      <c r="G132" s="22">
        <v>0</v>
      </c>
      <c r="H132" s="22">
        <v>1</v>
      </c>
      <c r="I132" s="22">
        <v>1449</v>
      </c>
      <c r="J132" s="22">
        <v>0</v>
      </c>
      <c r="K132" s="22">
        <v>100</v>
      </c>
      <c r="M132">
        <f t="shared" si="5"/>
        <v>0</v>
      </c>
    </row>
    <row r="135" ht="14.25" customHeight="1">
      <c r="B135" s="1" t="s">
        <v>27</v>
      </c>
    </row>
    <row r="136" spans="2:11" ht="14.25" customHeight="1" thickBot="1">
      <c r="B136" s="3"/>
      <c r="C136" s="3" t="s">
        <v>125</v>
      </c>
      <c r="D136" s="57" t="s">
        <v>122</v>
      </c>
      <c r="E136" s="57" t="s">
        <v>126</v>
      </c>
      <c r="F136" s="57" t="s">
        <v>127</v>
      </c>
      <c r="G136" s="57" t="s">
        <v>128</v>
      </c>
      <c r="H136" s="57" t="s">
        <v>123</v>
      </c>
      <c r="I136" s="57" t="s">
        <v>129</v>
      </c>
      <c r="J136" s="57" t="s">
        <v>130</v>
      </c>
      <c r="K136" s="57" t="s">
        <v>131</v>
      </c>
    </row>
    <row r="137" spans="2:15" ht="14.25" customHeight="1" thickBot="1">
      <c r="B137" s="11">
        <v>1</v>
      </c>
      <c r="C137" s="11" t="s">
        <v>146</v>
      </c>
      <c r="D137" s="58">
        <v>180</v>
      </c>
      <c r="E137" s="58">
        <v>15</v>
      </c>
      <c r="F137" s="58">
        <v>1</v>
      </c>
      <c r="G137" s="58">
        <v>5</v>
      </c>
      <c r="H137" s="58">
        <v>4</v>
      </c>
      <c r="I137" s="58">
        <v>1628</v>
      </c>
      <c r="J137" s="58">
        <v>0.7</v>
      </c>
      <c r="K137" s="58">
        <v>73.8</v>
      </c>
      <c r="M137">
        <f aca="true" t="shared" si="6" ref="M137:M158">1*E137+0.5*F137</f>
        <v>15.5</v>
      </c>
      <c r="N137">
        <f aca="true" t="shared" si="7" ref="N137:N158">SUM(E137:G137)</f>
        <v>21</v>
      </c>
      <c r="O137" s="59">
        <f aca="true" t="shared" si="8" ref="O137:O158">+M137/N137</f>
        <v>0.7380952380952381</v>
      </c>
    </row>
    <row r="138" spans="2:15" ht="14.25" customHeight="1" thickBot="1">
      <c r="B138" s="11">
        <v>2</v>
      </c>
      <c r="C138" s="11" t="s">
        <v>140</v>
      </c>
      <c r="D138" s="58">
        <v>174</v>
      </c>
      <c r="E138" s="58">
        <v>12</v>
      </c>
      <c r="F138" s="58">
        <v>7</v>
      </c>
      <c r="G138" s="58">
        <v>3</v>
      </c>
      <c r="H138" s="58">
        <v>0</v>
      </c>
      <c r="I138" s="58">
        <v>1684</v>
      </c>
      <c r="J138" s="58">
        <v>6.2</v>
      </c>
      <c r="K138" s="58">
        <v>70.5</v>
      </c>
      <c r="M138">
        <f t="shared" si="6"/>
        <v>15.5</v>
      </c>
      <c r="N138">
        <f t="shared" si="7"/>
        <v>22</v>
      </c>
      <c r="O138" s="59">
        <f t="shared" si="8"/>
        <v>0.7045454545454546</v>
      </c>
    </row>
    <row r="139" spans="2:15" ht="14.25" customHeight="1" thickBot="1">
      <c r="B139" s="11">
        <v>3</v>
      </c>
      <c r="C139" s="11" t="s">
        <v>159</v>
      </c>
      <c r="D139" s="58">
        <v>166</v>
      </c>
      <c r="E139" s="58">
        <v>10</v>
      </c>
      <c r="F139" s="58">
        <v>6</v>
      </c>
      <c r="G139" s="58">
        <v>3</v>
      </c>
      <c r="H139" s="58">
        <v>6</v>
      </c>
      <c r="I139" s="58">
        <v>1689</v>
      </c>
      <c r="J139" s="58">
        <v>0.4</v>
      </c>
      <c r="K139" s="58">
        <v>68.4</v>
      </c>
      <c r="M139">
        <f t="shared" si="6"/>
        <v>13</v>
      </c>
      <c r="N139">
        <f t="shared" si="7"/>
        <v>19</v>
      </c>
      <c r="O139" s="59">
        <f t="shared" si="8"/>
        <v>0.6842105263157895</v>
      </c>
    </row>
    <row r="140" spans="2:15" ht="14.25" customHeight="1" thickBot="1">
      <c r="B140" s="11">
        <v>4</v>
      </c>
      <c r="C140" s="11" t="s">
        <v>150</v>
      </c>
      <c r="D140" s="58">
        <v>166</v>
      </c>
      <c r="E140" s="58">
        <v>8</v>
      </c>
      <c r="F140" s="58">
        <v>9</v>
      </c>
      <c r="G140" s="58">
        <v>6</v>
      </c>
      <c r="H140" s="58">
        <v>5</v>
      </c>
      <c r="I140" s="58">
        <v>1526</v>
      </c>
      <c r="J140" s="58">
        <v>-0.4</v>
      </c>
      <c r="K140" s="58">
        <v>54.3</v>
      </c>
      <c r="M140">
        <f t="shared" si="6"/>
        <v>12.5</v>
      </c>
      <c r="N140">
        <f t="shared" si="7"/>
        <v>23</v>
      </c>
      <c r="O140" s="59">
        <f t="shared" si="8"/>
        <v>0.5434782608695652</v>
      </c>
    </row>
    <row r="141" spans="2:15" ht="14.25" customHeight="1" thickBot="1">
      <c r="B141" s="11">
        <v>5</v>
      </c>
      <c r="C141" s="11" t="s">
        <v>156</v>
      </c>
      <c r="D141" s="58">
        <v>158</v>
      </c>
      <c r="E141" s="58">
        <v>12</v>
      </c>
      <c r="F141" s="58">
        <v>1</v>
      </c>
      <c r="G141" s="58">
        <v>9</v>
      </c>
      <c r="H141" s="58">
        <v>3</v>
      </c>
      <c r="I141" s="58">
        <v>1578</v>
      </c>
      <c r="J141" s="58">
        <v>-1.3</v>
      </c>
      <c r="K141" s="58">
        <v>56.8</v>
      </c>
      <c r="M141">
        <f t="shared" si="6"/>
        <v>12.5</v>
      </c>
      <c r="N141">
        <f t="shared" si="7"/>
        <v>22</v>
      </c>
      <c r="O141" s="59">
        <f t="shared" si="8"/>
        <v>0.5681818181818182</v>
      </c>
    </row>
    <row r="142" spans="2:15" ht="14.25" customHeight="1" thickBot="1">
      <c r="B142" s="11">
        <v>6</v>
      </c>
      <c r="C142" s="11" t="s">
        <v>164</v>
      </c>
      <c r="D142" s="58">
        <v>156</v>
      </c>
      <c r="E142" s="58">
        <v>9</v>
      </c>
      <c r="F142" s="58">
        <v>8</v>
      </c>
      <c r="G142" s="58">
        <v>5</v>
      </c>
      <c r="H142" s="58">
        <v>1</v>
      </c>
      <c r="I142" s="58">
        <v>1516</v>
      </c>
      <c r="J142" s="58">
        <v>-1.5</v>
      </c>
      <c r="K142" s="58">
        <v>59.1</v>
      </c>
      <c r="M142">
        <f t="shared" si="6"/>
        <v>13</v>
      </c>
      <c r="N142">
        <f t="shared" si="7"/>
        <v>22</v>
      </c>
      <c r="O142" s="59">
        <f t="shared" si="8"/>
        <v>0.5909090909090909</v>
      </c>
    </row>
    <row r="143" spans="2:15" ht="14.25" customHeight="1" thickBot="1">
      <c r="B143" s="11">
        <v>7</v>
      </c>
      <c r="C143" s="11" t="s">
        <v>169</v>
      </c>
      <c r="D143" s="58">
        <v>156</v>
      </c>
      <c r="E143" s="58">
        <v>9</v>
      </c>
      <c r="F143" s="58">
        <v>4</v>
      </c>
      <c r="G143" s="58">
        <v>6</v>
      </c>
      <c r="H143" s="58">
        <v>5</v>
      </c>
      <c r="I143" s="58">
        <v>1547</v>
      </c>
      <c r="J143" s="58">
        <v>-1.9</v>
      </c>
      <c r="K143" s="58">
        <v>57.9</v>
      </c>
      <c r="M143">
        <f t="shared" si="6"/>
        <v>11</v>
      </c>
      <c r="N143">
        <f t="shared" si="7"/>
        <v>19</v>
      </c>
      <c r="O143" s="59">
        <f t="shared" si="8"/>
        <v>0.5789473684210527</v>
      </c>
    </row>
    <row r="144" spans="2:15" ht="14.25" customHeight="1" thickBot="1">
      <c r="B144" s="11">
        <v>8</v>
      </c>
      <c r="C144" s="11" t="s">
        <v>178</v>
      </c>
      <c r="D144" s="58">
        <v>146</v>
      </c>
      <c r="E144" s="58">
        <v>8</v>
      </c>
      <c r="F144" s="58">
        <v>7</v>
      </c>
      <c r="G144" s="58">
        <v>3</v>
      </c>
      <c r="H144" s="58">
        <v>4</v>
      </c>
      <c r="I144" s="58">
        <v>1596</v>
      </c>
      <c r="J144" s="58">
        <v>-0.4</v>
      </c>
      <c r="K144" s="58">
        <v>63.9</v>
      </c>
      <c r="M144">
        <f t="shared" si="6"/>
        <v>11.5</v>
      </c>
      <c r="N144">
        <f t="shared" si="7"/>
        <v>18</v>
      </c>
      <c r="O144" s="59">
        <f t="shared" si="8"/>
        <v>0.6388888888888888</v>
      </c>
    </row>
    <row r="145" spans="2:15" ht="14.25" customHeight="1" thickBot="1">
      <c r="B145" s="11">
        <v>9</v>
      </c>
      <c r="C145" s="11" t="s">
        <v>181</v>
      </c>
      <c r="D145" s="58">
        <v>142</v>
      </c>
      <c r="E145" s="58">
        <v>10</v>
      </c>
      <c r="F145" s="58">
        <v>2</v>
      </c>
      <c r="G145" s="58">
        <v>9</v>
      </c>
      <c r="H145" s="58">
        <v>3</v>
      </c>
      <c r="I145" s="58">
        <v>1394</v>
      </c>
      <c r="J145" s="58">
        <v>1</v>
      </c>
      <c r="K145" s="58">
        <v>52.4</v>
      </c>
      <c r="M145">
        <f t="shared" si="6"/>
        <v>11</v>
      </c>
      <c r="N145">
        <f t="shared" si="7"/>
        <v>21</v>
      </c>
      <c r="O145" s="59">
        <f t="shared" si="8"/>
        <v>0.5238095238095238</v>
      </c>
    </row>
    <row r="146" spans="2:15" ht="14.25" customHeight="1" thickBot="1">
      <c r="B146" s="11">
        <v>10</v>
      </c>
      <c r="C146" s="11" t="s">
        <v>174</v>
      </c>
      <c r="D146" s="58">
        <v>140</v>
      </c>
      <c r="E146" s="58">
        <v>5</v>
      </c>
      <c r="F146" s="58">
        <v>7</v>
      </c>
      <c r="G146" s="58">
        <v>6</v>
      </c>
      <c r="H146" s="58">
        <v>3</v>
      </c>
      <c r="I146" s="58">
        <v>1434</v>
      </c>
      <c r="J146" s="58">
        <v>-0.1</v>
      </c>
      <c r="K146" s="58">
        <v>47.2</v>
      </c>
      <c r="M146">
        <f t="shared" si="6"/>
        <v>8.5</v>
      </c>
      <c r="N146">
        <f t="shared" si="7"/>
        <v>18</v>
      </c>
      <c r="O146" s="59">
        <f t="shared" si="8"/>
        <v>0.4722222222222222</v>
      </c>
    </row>
    <row r="147" spans="2:15" ht="14.25" customHeight="1" thickBot="1">
      <c r="B147" s="11">
        <v>11</v>
      </c>
      <c r="C147" s="11" t="s">
        <v>183</v>
      </c>
      <c r="D147" s="58">
        <v>134</v>
      </c>
      <c r="E147" s="58">
        <v>10</v>
      </c>
      <c r="F147" s="58">
        <v>1</v>
      </c>
      <c r="G147" s="58">
        <v>7</v>
      </c>
      <c r="H147" s="58">
        <v>0</v>
      </c>
      <c r="I147" s="58">
        <v>1422</v>
      </c>
      <c r="J147" s="58">
        <v>4.2</v>
      </c>
      <c r="K147" s="58">
        <v>58.3</v>
      </c>
      <c r="M147">
        <f t="shared" si="6"/>
        <v>10.5</v>
      </c>
      <c r="N147">
        <f t="shared" si="7"/>
        <v>18</v>
      </c>
      <c r="O147" s="59">
        <f t="shared" si="8"/>
        <v>0.5833333333333334</v>
      </c>
    </row>
    <row r="148" spans="2:15" ht="14.25" customHeight="1" thickBot="1">
      <c r="B148" s="11">
        <v>12</v>
      </c>
      <c r="C148" s="11" t="s">
        <v>195</v>
      </c>
      <c r="D148" s="58">
        <v>116</v>
      </c>
      <c r="E148" s="58">
        <v>6</v>
      </c>
      <c r="F148" s="58">
        <v>4</v>
      </c>
      <c r="G148" s="58">
        <v>11</v>
      </c>
      <c r="H148" s="58">
        <v>0</v>
      </c>
      <c r="I148" s="58">
        <v>1273</v>
      </c>
      <c r="J148" s="58">
        <v>1.2</v>
      </c>
      <c r="K148" s="58">
        <v>38.1</v>
      </c>
      <c r="M148">
        <f t="shared" si="6"/>
        <v>8</v>
      </c>
      <c r="N148">
        <f t="shared" si="7"/>
        <v>21</v>
      </c>
      <c r="O148" s="59">
        <f t="shared" si="8"/>
        <v>0.38095238095238093</v>
      </c>
    </row>
    <row r="149" spans="2:15" ht="14.25" customHeight="1" thickBot="1">
      <c r="B149" s="11">
        <v>13</v>
      </c>
      <c r="C149" s="11" t="s">
        <v>190</v>
      </c>
      <c r="D149" s="58">
        <v>114</v>
      </c>
      <c r="E149" s="58">
        <v>6</v>
      </c>
      <c r="F149" s="58">
        <v>3</v>
      </c>
      <c r="G149" s="58">
        <v>10</v>
      </c>
      <c r="H149" s="58">
        <v>1</v>
      </c>
      <c r="I149" s="58">
        <v>1280</v>
      </c>
      <c r="J149" s="58">
        <v>-2</v>
      </c>
      <c r="K149" s="58">
        <v>39.5</v>
      </c>
      <c r="M149">
        <f t="shared" si="6"/>
        <v>7.5</v>
      </c>
      <c r="N149">
        <f t="shared" si="7"/>
        <v>19</v>
      </c>
      <c r="O149" s="59">
        <f t="shared" si="8"/>
        <v>0.39473684210526316</v>
      </c>
    </row>
    <row r="150" spans="2:15" ht="14.25" customHeight="1" thickBot="1">
      <c r="B150" s="11">
        <v>14</v>
      </c>
      <c r="C150" s="11" t="s">
        <v>186</v>
      </c>
      <c r="D150" s="58">
        <v>110</v>
      </c>
      <c r="E150" s="58">
        <v>3</v>
      </c>
      <c r="F150" s="58">
        <v>8</v>
      </c>
      <c r="G150" s="58">
        <v>3</v>
      </c>
      <c r="H150" s="58">
        <v>0</v>
      </c>
      <c r="I150" s="58">
        <v>1352</v>
      </c>
      <c r="J150" s="58">
        <v>-0.8</v>
      </c>
      <c r="K150" s="58">
        <v>50</v>
      </c>
      <c r="M150">
        <f t="shared" si="6"/>
        <v>7</v>
      </c>
      <c r="N150">
        <f t="shared" si="7"/>
        <v>14</v>
      </c>
      <c r="O150" s="59">
        <f t="shared" si="8"/>
        <v>0.5</v>
      </c>
    </row>
    <row r="151" spans="2:15" ht="14.25" customHeight="1" thickBot="1">
      <c r="B151" s="11">
        <v>15</v>
      </c>
      <c r="C151" s="11" t="s">
        <v>198</v>
      </c>
      <c r="D151" s="58">
        <v>104</v>
      </c>
      <c r="E151" s="58">
        <v>3</v>
      </c>
      <c r="F151" s="58">
        <v>6</v>
      </c>
      <c r="G151" s="58">
        <v>13</v>
      </c>
      <c r="H151" s="58">
        <v>2</v>
      </c>
      <c r="I151" s="58">
        <v>1202</v>
      </c>
      <c r="J151" s="58">
        <v>-1.1</v>
      </c>
      <c r="K151" s="58">
        <v>27.3</v>
      </c>
      <c r="M151">
        <f t="shared" si="6"/>
        <v>6</v>
      </c>
      <c r="N151">
        <f t="shared" si="7"/>
        <v>22</v>
      </c>
      <c r="O151" s="59">
        <f t="shared" si="8"/>
        <v>0.2727272727272727</v>
      </c>
    </row>
    <row r="152" spans="2:15" ht="14.25" customHeight="1" thickBot="1">
      <c r="B152" s="11">
        <v>16</v>
      </c>
      <c r="C152" s="11" t="s">
        <v>200</v>
      </c>
      <c r="D152" s="58">
        <v>76</v>
      </c>
      <c r="E152" s="58">
        <v>2</v>
      </c>
      <c r="F152" s="58">
        <v>3</v>
      </c>
      <c r="G152" s="58">
        <v>12</v>
      </c>
      <c r="H152" s="58">
        <v>0</v>
      </c>
      <c r="I152" s="58">
        <v>1103</v>
      </c>
      <c r="J152" s="58">
        <v>-1.5</v>
      </c>
      <c r="K152" s="58">
        <v>20.6</v>
      </c>
      <c r="M152">
        <f t="shared" si="6"/>
        <v>3.5</v>
      </c>
      <c r="N152">
        <f t="shared" si="7"/>
        <v>17</v>
      </c>
      <c r="O152" s="59">
        <f t="shared" si="8"/>
        <v>0.20588235294117646</v>
      </c>
    </row>
    <row r="153" spans="2:15" ht="14.25" customHeight="1" thickBot="1">
      <c r="B153" s="11">
        <v>17</v>
      </c>
      <c r="C153" s="11" t="s">
        <v>209</v>
      </c>
      <c r="D153" s="58">
        <v>66</v>
      </c>
      <c r="E153" s="58">
        <v>4</v>
      </c>
      <c r="F153" s="58">
        <v>1</v>
      </c>
      <c r="G153" s="58">
        <v>3</v>
      </c>
      <c r="H153" s="58">
        <v>0</v>
      </c>
      <c r="I153" s="58">
        <v>1477</v>
      </c>
      <c r="J153" s="58">
        <v>0</v>
      </c>
      <c r="K153" s="58">
        <v>56.3</v>
      </c>
      <c r="M153">
        <f t="shared" si="6"/>
        <v>4.5</v>
      </c>
      <c r="N153">
        <f t="shared" si="7"/>
        <v>8</v>
      </c>
      <c r="O153" s="59">
        <f t="shared" si="8"/>
        <v>0.5625</v>
      </c>
    </row>
    <row r="154" spans="2:15" ht="14.25" customHeight="1" thickBot="1">
      <c r="B154" s="11">
        <v>18</v>
      </c>
      <c r="C154" s="11" t="s">
        <v>203</v>
      </c>
      <c r="D154" s="58">
        <v>62</v>
      </c>
      <c r="E154" s="58">
        <v>1</v>
      </c>
      <c r="F154" s="58">
        <v>0</v>
      </c>
      <c r="G154" s="58">
        <v>0</v>
      </c>
      <c r="H154" s="58">
        <v>1</v>
      </c>
      <c r="I154" s="58">
        <v>1424</v>
      </c>
      <c r="J154" s="58">
        <v>0</v>
      </c>
      <c r="K154" s="58">
        <v>100</v>
      </c>
      <c r="M154">
        <f t="shared" si="6"/>
        <v>1</v>
      </c>
      <c r="N154">
        <f t="shared" si="7"/>
        <v>1</v>
      </c>
      <c r="O154" s="59">
        <f t="shared" si="8"/>
        <v>1</v>
      </c>
    </row>
    <row r="155" spans="2:15" ht="14.25" customHeight="1" thickBot="1">
      <c r="B155" s="11">
        <v>19</v>
      </c>
      <c r="C155" s="11" t="s">
        <v>211</v>
      </c>
      <c r="D155" s="58">
        <v>62</v>
      </c>
      <c r="E155" s="58">
        <v>1</v>
      </c>
      <c r="F155" s="58">
        <v>1</v>
      </c>
      <c r="G155" s="58">
        <v>5</v>
      </c>
      <c r="H155" s="58">
        <v>0</v>
      </c>
      <c r="I155" s="58">
        <v>1060</v>
      </c>
      <c r="J155" s="58">
        <v>-1.1</v>
      </c>
      <c r="K155" s="58">
        <v>21.4</v>
      </c>
      <c r="M155">
        <f t="shared" si="6"/>
        <v>1.5</v>
      </c>
      <c r="N155">
        <f t="shared" si="7"/>
        <v>7</v>
      </c>
      <c r="O155" s="59">
        <f t="shared" si="8"/>
        <v>0.21428571428571427</v>
      </c>
    </row>
    <row r="156" spans="2:15" ht="14.25" customHeight="1" thickBot="1">
      <c r="B156" s="11">
        <v>20</v>
      </c>
      <c r="C156" s="11" t="s">
        <v>207</v>
      </c>
      <c r="D156" s="58">
        <v>56</v>
      </c>
      <c r="E156" s="58">
        <v>2</v>
      </c>
      <c r="F156" s="58">
        <v>1</v>
      </c>
      <c r="G156" s="58">
        <v>8</v>
      </c>
      <c r="H156" s="58">
        <v>0</v>
      </c>
      <c r="I156" s="58">
        <v>1122</v>
      </c>
      <c r="J156" s="58">
        <v>-1</v>
      </c>
      <c r="K156" s="58">
        <v>22.7</v>
      </c>
      <c r="M156">
        <f t="shared" si="6"/>
        <v>2.5</v>
      </c>
      <c r="N156">
        <f t="shared" si="7"/>
        <v>11</v>
      </c>
      <c r="O156" s="59">
        <f t="shared" si="8"/>
        <v>0.22727272727272727</v>
      </c>
    </row>
    <row r="157" spans="2:15" ht="14.25" customHeight="1" thickBot="1">
      <c r="B157" s="11">
        <v>21</v>
      </c>
      <c r="C157" s="11" t="s">
        <v>213</v>
      </c>
      <c r="D157" s="58">
        <v>50</v>
      </c>
      <c r="E157" s="58">
        <v>0</v>
      </c>
      <c r="F157" s="58">
        <v>0</v>
      </c>
      <c r="G157" s="58">
        <v>1</v>
      </c>
      <c r="H157" s="58">
        <v>0</v>
      </c>
      <c r="I157" s="58">
        <v>1103</v>
      </c>
      <c r="J157" s="58">
        <v>-0.5</v>
      </c>
      <c r="K157" s="58">
        <v>0</v>
      </c>
      <c r="M157">
        <f t="shared" si="6"/>
        <v>0</v>
      </c>
      <c r="N157">
        <f t="shared" si="7"/>
        <v>1</v>
      </c>
      <c r="O157" s="59">
        <f t="shared" si="8"/>
        <v>0</v>
      </c>
    </row>
    <row r="158" spans="2:15" ht="14.25" customHeight="1" thickBot="1">
      <c r="B158" s="22">
        <v>22</v>
      </c>
      <c r="C158" s="22" t="s">
        <v>216</v>
      </c>
      <c r="D158" s="60">
        <v>12</v>
      </c>
      <c r="E158" s="60">
        <v>1</v>
      </c>
      <c r="F158" s="60">
        <v>0</v>
      </c>
      <c r="G158" s="60">
        <v>0</v>
      </c>
      <c r="H158" s="60">
        <v>1</v>
      </c>
      <c r="I158" s="60">
        <v>1449</v>
      </c>
      <c r="J158" s="60">
        <v>0</v>
      </c>
      <c r="K158" s="60">
        <v>100</v>
      </c>
      <c r="M158">
        <f t="shared" si="6"/>
        <v>1</v>
      </c>
      <c r="N158">
        <f t="shared" si="7"/>
        <v>1</v>
      </c>
      <c r="O158" s="59">
        <f t="shared" si="8"/>
        <v>1</v>
      </c>
    </row>
    <row r="162" spans="4:7" ht="14.25" customHeight="1">
      <c r="D162" s="61"/>
      <c r="E162" s="61"/>
      <c r="F162" s="61"/>
      <c r="G162" s="61"/>
    </row>
    <row r="183" spans="4:7" ht="14.25" customHeight="1">
      <c r="D183" s="62"/>
      <c r="E183" s="62"/>
      <c r="F183" s="62"/>
      <c r="G183" s="62"/>
    </row>
    <row r="193" ht="14.25" customHeight="1">
      <c r="D193" s="63"/>
    </row>
    <row r="196" spans="7:16" ht="14.25" customHeight="1">
      <c r="G196" s="26"/>
      <c r="H196" s="26"/>
      <c r="I196" s="26"/>
      <c r="J196" s="26"/>
      <c r="K196" s="26"/>
      <c r="L196" s="26"/>
      <c r="M196" s="26"/>
      <c r="N196" s="26"/>
      <c r="O196" s="26"/>
      <c r="P196" s="26"/>
    </row>
    <row r="197" spans="3:16" ht="14.25" customHeight="1">
      <c r="C197" s="23"/>
      <c r="G197" s="26"/>
      <c r="H197" s="26"/>
      <c r="I197" s="26"/>
      <c r="J197" s="26"/>
      <c r="K197" s="26"/>
      <c r="L197" s="26"/>
      <c r="M197" s="26"/>
      <c r="N197" s="26"/>
      <c r="O197" s="26"/>
      <c r="P197" s="26"/>
    </row>
    <row r="198" spans="8:16" ht="14.25" customHeight="1">
      <c r="H198" s="26"/>
      <c r="I198" s="26"/>
      <c r="J198" s="26"/>
      <c r="K198" s="26"/>
      <c r="L198" s="26"/>
      <c r="M198" s="26"/>
      <c r="N198" s="26"/>
      <c r="O198" s="26"/>
      <c r="P198" s="26"/>
    </row>
    <row r="199" spans="8:16" ht="14.25" customHeight="1">
      <c r="H199" s="54"/>
      <c r="I199" s="54"/>
      <c r="J199" s="54"/>
      <c r="K199" s="54"/>
      <c r="L199" s="54"/>
      <c r="M199" s="54"/>
      <c r="N199" s="54"/>
      <c r="O199" s="55"/>
      <c r="P199" s="54"/>
    </row>
    <row r="200" spans="8:16" ht="14.25" customHeight="1">
      <c r="H200" s="55"/>
      <c r="I200" s="54"/>
      <c r="J200" s="54"/>
      <c r="K200" s="54"/>
      <c r="L200" s="54"/>
      <c r="M200" s="54"/>
      <c r="N200" s="54"/>
      <c r="O200" s="26"/>
      <c r="P200" s="26"/>
    </row>
    <row r="201" spans="8:16" ht="14.25" customHeight="1">
      <c r="H201" s="54"/>
      <c r="I201" s="55"/>
      <c r="J201" s="54"/>
      <c r="K201" s="54"/>
      <c r="L201" s="54"/>
      <c r="M201" s="54"/>
      <c r="N201" s="54"/>
      <c r="O201" s="26"/>
      <c r="P201" s="26"/>
    </row>
    <row r="202" spans="8:16" ht="14.25" customHeight="1">
      <c r="H202" s="54"/>
      <c r="I202" s="55"/>
      <c r="J202" s="54"/>
      <c r="K202" s="54"/>
      <c r="L202" s="54"/>
      <c r="M202" s="54"/>
      <c r="N202" s="54"/>
      <c r="O202" s="26"/>
      <c r="P202" s="26"/>
    </row>
    <row r="203" spans="8:16" ht="14.25" customHeight="1">
      <c r="H203" s="54"/>
      <c r="I203" s="54"/>
      <c r="J203" s="55"/>
      <c r="K203" s="54"/>
      <c r="L203" s="54"/>
      <c r="M203" s="54"/>
      <c r="N203" s="54"/>
      <c r="O203" s="26"/>
      <c r="P203" s="26"/>
    </row>
    <row r="204" spans="8:16" ht="14.25" customHeight="1">
      <c r="H204" s="54"/>
      <c r="I204" s="54"/>
      <c r="J204" s="54"/>
      <c r="K204" s="55"/>
      <c r="L204" s="54"/>
      <c r="M204" s="54"/>
      <c r="N204" s="54"/>
      <c r="O204" s="26"/>
      <c r="P204" s="26"/>
    </row>
    <row r="205" spans="8:16" ht="14.25" customHeight="1">
      <c r="H205" s="54"/>
      <c r="I205" s="54"/>
      <c r="J205" s="54"/>
      <c r="K205" s="54"/>
      <c r="L205" s="55"/>
      <c r="M205" s="54"/>
      <c r="N205" s="54"/>
      <c r="O205" s="26"/>
      <c r="P205" s="26"/>
    </row>
    <row r="206" spans="8:16" ht="14.25" customHeight="1">
      <c r="H206" s="54"/>
      <c r="I206" s="54"/>
      <c r="J206" s="55"/>
      <c r="K206" s="54"/>
      <c r="L206" s="54"/>
      <c r="M206" s="54"/>
      <c r="N206" s="54"/>
      <c r="O206" s="26"/>
      <c r="P206" s="26"/>
    </row>
    <row r="207" spans="8:16" ht="14.25" customHeight="1">
      <c r="H207" s="54"/>
      <c r="I207" s="54"/>
      <c r="J207" s="55"/>
      <c r="K207" s="54"/>
      <c r="L207" s="54"/>
      <c r="M207" s="54"/>
      <c r="N207" s="54"/>
      <c r="O207" s="26"/>
      <c r="P207" s="26"/>
    </row>
    <row r="209" spans="17:20" ht="14.25" customHeight="1">
      <c r="Q209" s="26"/>
    </row>
    <row r="210" ht="14.25" customHeight="1">
      <c r="Q210" s="26"/>
    </row>
    <row r="211" ht="14.25" customHeight="1">
      <c r="Q211" s="26"/>
    </row>
    <row r="212" ht="14.25" customHeight="1">
      <c r="Q212" s="26"/>
    </row>
    <row r="213" ht="14.25" customHeight="1">
      <c r="Q213" s="26"/>
    </row>
    <row r="214" ht="14.25" customHeight="1">
      <c r="Q214" s="26"/>
    </row>
    <row r="215" ht="14.25" customHeight="1">
      <c r="Q215" s="26"/>
    </row>
    <row r="216" ht="14.25" customHeight="1">
      <c r="Q216" s="26"/>
    </row>
    <row r="217" ht="14.25" customHeight="1">
      <c r="Q217" s="26"/>
    </row>
    <row r="218" ht="14.25" customHeight="1">
      <c r="Q218" s="26"/>
    </row>
    <row r="219" ht="14.25" customHeight="1">
      <c r="Q219" s="26"/>
    </row>
    <row r="220" ht="14.25" customHeight="1">
      <c r="Q220" s="26"/>
    </row>
    <row r="222" spans="8:17" ht="14.25" customHeight="1">
      <c r="H222" s="26"/>
      <c r="I222" s="26"/>
      <c r="J222" s="26"/>
      <c r="K222" s="26"/>
      <c r="L222" s="26"/>
      <c r="M222" s="26"/>
      <c r="N222" s="26"/>
      <c r="O222" s="26"/>
      <c r="P222" s="26"/>
      <c r="Q222" s="26"/>
    </row>
    <row r="224" spans="8:17" ht="14.25" customHeight="1">
      <c r="H224" s="54"/>
      <c r="I224" s="55"/>
      <c r="J224" s="54"/>
      <c r="K224" s="54"/>
      <c r="L224" s="54"/>
      <c r="M224" s="54"/>
      <c r="N224" s="54"/>
      <c r="O224" s="26"/>
      <c r="P224" s="26"/>
      <c r="Q224" s="26"/>
    </row>
    <row r="225" spans="8:17" ht="14.25" customHeight="1">
      <c r="H225" s="54"/>
      <c r="I225" s="54"/>
      <c r="J225" s="55"/>
      <c r="K225" s="54"/>
      <c r="L225" s="54"/>
      <c r="M225" s="54"/>
      <c r="N225" s="54"/>
      <c r="O225" s="26"/>
      <c r="P225" s="26"/>
      <c r="Q225" s="26"/>
    </row>
    <row r="226" spans="8:17" ht="14.25" customHeight="1">
      <c r="H226" s="54"/>
      <c r="I226" s="54"/>
      <c r="J226" s="54"/>
      <c r="K226" s="54"/>
      <c r="L226" s="55"/>
      <c r="M226" s="54"/>
      <c r="N226" s="54"/>
      <c r="O226" s="26"/>
      <c r="P226" s="26"/>
      <c r="Q226" s="26"/>
    </row>
    <row r="227" spans="8:17" ht="14.25" customHeight="1">
      <c r="H227" s="54"/>
      <c r="I227" s="54"/>
      <c r="J227" s="54"/>
      <c r="K227" s="54"/>
      <c r="L227" s="55"/>
      <c r="M227" s="54"/>
      <c r="N227" s="54"/>
      <c r="O227" s="26"/>
      <c r="P227" s="26"/>
      <c r="Q227" s="26"/>
    </row>
    <row r="228" spans="8:17" ht="14.25" customHeight="1">
      <c r="H228" s="54"/>
      <c r="I228" s="54"/>
      <c r="J228" s="54"/>
      <c r="K228" s="54"/>
      <c r="L228" s="55"/>
      <c r="M228" s="54"/>
      <c r="N228" s="54"/>
      <c r="O228" s="26"/>
      <c r="P228" s="26"/>
      <c r="Q228" s="26"/>
    </row>
    <row r="229" spans="8:17" ht="14.25" customHeight="1">
      <c r="H229" s="54"/>
      <c r="I229" s="54"/>
      <c r="J229" s="54"/>
      <c r="K229" s="54"/>
      <c r="L229" s="55"/>
      <c r="M229" s="54"/>
      <c r="N229" s="54"/>
      <c r="O229" s="26"/>
      <c r="P229" s="26"/>
      <c r="Q229" s="26"/>
    </row>
    <row r="230" spans="8:17" ht="14.25" customHeight="1">
      <c r="H230" s="54"/>
      <c r="I230" s="54"/>
      <c r="J230" s="54"/>
      <c r="K230" s="54"/>
      <c r="L230" s="54"/>
      <c r="M230" s="54"/>
      <c r="N230" s="26"/>
      <c r="O230" s="26"/>
      <c r="P230" s="26"/>
      <c r="Q230" s="26"/>
    </row>
    <row r="234" spans="8:17" ht="14.25" customHeight="1">
      <c r="H234" s="54"/>
      <c r="I234" s="54"/>
      <c r="J234" s="54"/>
      <c r="K234" s="54"/>
      <c r="L234" s="54"/>
      <c r="M234" s="54"/>
      <c r="N234" s="54"/>
      <c r="O234" s="54"/>
      <c r="P234" s="26"/>
      <c r="Q234" s="26"/>
    </row>
    <row r="236" spans="8:17" ht="14.25" customHeight="1">
      <c r="H236" s="55"/>
      <c r="I236" s="54"/>
      <c r="J236" s="54"/>
      <c r="K236" s="54"/>
      <c r="L236" s="54"/>
      <c r="M236" s="54"/>
      <c r="N236" s="54"/>
      <c r="O236" s="26"/>
      <c r="P236" s="26"/>
      <c r="Q236" s="26"/>
    </row>
    <row r="237" spans="8:17" ht="14.25" customHeight="1">
      <c r="H237" s="54"/>
      <c r="I237" s="54"/>
      <c r="J237" s="55"/>
      <c r="K237" s="54"/>
      <c r="L237" s="54"/>
      <c r="M237" s="54"/>
      <c r="N237" s="54"/>
      <c r="O237" s="26"/>
      <c r="P237" s="26"/>
      <c r="Q237" s="26"/>
    </row>
    <row r="238" spans="8:17" ht="14.25" customHeight="1">
      <c r="H238" s="54"/>
      <c r="I238" s="54"/>
      <c r="J238" s="54"/>
      <c r="K238" s="55"/>
      <c r="L238" s="54"/>
      <c r="M238" s="54"/>
      <c r="N238" s="54"/>
      <c r="O238" s="26"/>
      <c r="P238" s="26"/>
      <c r="Q238" s="26"/>
    </row>
    <row r="239" spans="8:17" ht="14.25" customHeight="1">
      <c r="H239" s="54"/>
      <c r="I239" s="54"/>
      <c r="J239" s="54"/>
      <c r="K239" s="54"/>
      <c r="L239" s="54"/>
      <c r="M239" s="55"/>
      <c r="N239" s="54"/>
      <c r="O239" s="26"/>
      <c r="P239" s="26"/>
      <c r="Q239" s="26"/>
    </row>
    <row r="240" spans="8:17" ht="14.25" customHeight="1">
      <c r="H240" s="54"/>
      <c r="I240" s="54"/>
      <c r="J240" s="54"/>
      <c r="K240" s="54"/>
      <c r="L240" s="54"/>
      <c r="M240" s="54"/>
      <c r="N240" s="26"/>
      <c r="O240" s="26"/>
      <c r="P240" s="26"/>
      <c r="Q240" s="26"/>
    </row>
    <row r="241" spans="8:17" ht="14.25" customHeight="1">
      <c r="H241" s="54"/>
      <c r="I241" s="54"/>
      <c r="J241" s="54"/>
      <c r="K241" s="54"/>
      <c r="L241" s="54"/>
      <c r="M241" s="54"/>
      <c r="N241" s="26"/>
      <c r="O241" s="26"/>
      <c r="P241" s="26"/>
      <c r="Q241" s="26"/>
    </row>
    <row r="301" ht="14.25" customHeight="1"/>
    <row r="302" ht="14.25" customHeight="1"/>
    <row r="304" ht="14.25" customHeight="1"/>
    <row r="305" ht="14.25" customHeight="1"/>
    <row r="306" ht="14.25" customHeight="1"/>
    <row r="307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501" ht="14.25" customHeight="1"/>
    <row r="502" ht="14.25" customHeight="1"/>
    <row r="504" ht="14.25" customHeight="1"/>
    <row r="505" ht="14.25" customHeight="1"/>
    <row r="508" ht="14.25" customHeight="1"/>
    <row r="607" ht="14.25" customHeight="1"/>
    <row r="706" ht="14.25" customHeight="1"/>
  </sheetData>
  <hyperlinks>
    <hyperlink ref="P31" location="T301" display="T301"/>
    <hyperlink ref="P33" location="T306" display="T306"/>
    <hyperlink ref="P34" location="T307" display="T307"/>
    <hyperlink ref="P44" location="T304" display="T304"/>
    <hyperlink ref="P43" location="T403" display="T403"/>
    <hyperlink ref="P56" location="T406" display="T406"/>
    <hyperlink ref="P45" location="T407" display="T407"/>
    <hyperlink ref="P48" location="T404" display="T404"/>
    <hyperlink ref="P54" location="T502" display="T502"/>
    <hyperlink ref="P32" location="T505" display="T505"/>
    <hyperlink ref="P55" location="T501" display="T501"/>
    <hyperlink ref="P35" location="T504" display="T504"/>
    <hyperlink ref="P42" location="T405" display="T405"/>
    <hyperlink ref="P57" location="T508" display="T508"/>
    <hyperlink ref="P30" location="T110" display="T110"/>
    <hyperlink ref="P52" location="T209" display="T209"/>
    <hyperlink ref="P58" location="T607" display="T607"/>
    <hyperlink ref="P59" location="T706" display="T706"/>
    <hyperlink ref="P41" location="T402" display="T402"/>
    <hyperlink ref="P37" location="T305" display="T305"/>
    <hyperlink ref="P46" location="T302" display="T302"/>
    <hyperlink ref="P53" location="T101" display="T101"/>
    <hyperlink ref="P47" location="T408" display="T408"/>
  </hyperlinks>
  <printOptions/>
  <pageMargins left="0.21" right="0.24" top="1" bottom="1" header="0.5" footer="0.5"/>
  <pageSetup fitToHeight="1" fitToWidth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1"/>
  <sheetViews>
    <sheetView workbookViewId="0" topLeftCell="A10">
      <selection activeCell="A1" sqref="A1"/>
    </sheetView>
  </sheetViews>
  <sheetFormatPr defaultColWidth="8.8515625" defaultRowHeight="14.25" customHeight="1"/>
  <cols>
    <col min="1" max="3" width="8.8515625" style="0" customWidth="1"/>
    <col min="4" max="4" width="20.421875" style="0" customWidth="1"/>
    <col min="5" max="5" width="12.421875" style="0" customWidth="1"/>
    <col min="6" max="8" width="8.8515625" style="0" customWidth="1"/>
    <col min="9" max="9" width="10.8515625" style="0" customWidth="1"/>
    <col min="10" max="11" width="8.8515625" style="0" customWidth="1"/>
    <col min="12" max="12" width="9.421875" style="0" customWidth="1"/>
    <col min="13" max="13" width="9.28125" style="0" customWidth="1"/>
    <col min="14" max="16" width="6.28125" style="0" customWidth="1"/>
    <col min="17" max="17" width="8.28125" style="0" customWidth="1"/>
  </cols>
  <sheetData>
    <row r="2" ht="14.25" customHeight="1" thickBot="1">
      <c r="C2" s="1" t="s">
        <v>116</v>
      </c>
    </row>
    <row r="3" spans="3:11" ht="14.25" customHeight="1" thickBot="1">
      <c r="C3" s="3" t="s">
        <v>124</v>
      </c>
      <c r="D3" s="3" t="s">
        <v>125</v>
      </c>
      <c r="E3" s="3" t="s">
        <v>122</v>
      </c>
      <c r="F3" s="3" t="s">
        <v>33</v>
      </c>
      <c r="G3" s="3" t="s">
        <v>34</v>
      </c>
      <c r="H3" s="3"/>
      <c r="I3" s="3" t="s">
        <v>129</v>
      </c>
      <c r="J3" s="200" t="s">
        <v>28</v>
      </c>
      <c r="K3" s="201" t="s">
        <v>29</v>
      </c>
    </row>
    <row r="4" spans="1:17" ht="14.25" customHeight="1" thickBot="1">
      <c r="A4" t="s">
        <v>35</v>
      </c>
      <c r="B4" t="s">
        <v>44</v>
      </c>
      <c r="C4" s="11">
        <v>1</v>
      </c>
      <c r="D4" s="11" t="s">
        <v>140</v>
      </c>
      <c r="E4" s="11">
        <v>216</v>
      </c>
      <c r="F4" s="11">
        <v>27</v>
      </c>
      <c r="G4" s="72">
        <f aca="true" t="shared" si="0" ref="G4:G9">+E4/F4</f>
        <v>8</v>
      </c>
      <c r="H4" s="11"/>
      <c r="I4" s="11">
        <v>1684</v>
      </c>
      <c r="K4" s="202">
        <f aca="true" t="shared" si="1" ref="K4:K9">AVERAGE(I4:J4)</f>
        <v>1684</v>
      </c>
      <c r="N4" s="73" t="s">
        <v>35</v>
      </c>
      <c r="O4" s="73" t="s">
        <v>36</v>
      </c>
      <c r="P4" s="73" t="s">
        <v>37</v>
      </c>
      <c r="Q4" s="73" t="s">
        <v>218</v>
      </c>
    </row>
    <row r="5" spans="2:17" ht="14.25" customHeight="1" thickBot="1">
      <c r="B5" t="s">
        <v>45</v>
      </c>
      <c r="C5" s="11">
        <v>5</v>
      </c>
      <c r="D5" s="11" t="s">
        <v>159</v>
      </c>
      <c r="E5" s="11">
        <v>194</v>
      </c>
      <c r="F5" s="11">
        <v>22</v>
      </c>
      <c r="G5" s="72">
        <f t="shared" si="0"/>
        <v>8.818181818181818</v>
      </c>
      <c r="H5" s="11"/>
      <c r="I5" s="11">
        <v>1670</v>
      </c>
      <c r="J5" s="71">
        <v>1649</v>
      </c>
      <c r="K5" s="202">
        <f t="shared" si="1"/>
        <v>1659.5</v>
      </c>
      <c r="M5" t="s">
        <v>35</v>
      </c>
      <c r="N5" s="113"/>
      <c r="O5" s="73">
        <v>23</v>
      </c>
      <c r="P5" s="73">
        <v>18.5</v>
      </c>
      <c r="Q5" s="73">
        <v>5</v>
      </c>
    </row>
    <row r="6" spans="2:17" ht="14.25" customHeight="1" thickBot="1">
      <c r="B6" t="s">
        <v>46</v>
      </c>
      <c r="C6" s="11">
        <v>2</v>
      </c>
      <c r="D6" s="11" t="s">
        <v>146</v>
      </c>
      <c r="E6" s="11">
        <v>210</v>
      </c>
      <c r="F6" s="11">
        <v>25</v>
      </c>
      <c r="G6" s="72">
        <f t="shared" si="0"/>
        <v>8.4</v>
      </c>
      <c r="H6" s="11"/>
      <c r="I6" s="11">
        <v>1610</v>
      </c>
      <c r="J6" s="71">
        <v>1624</v>
      </c>
      <c r="K6" s="202">
        <f t="shared" si="1"/>
        <v>1617</v>
      </c>
      <c r="M6" t="s">
        <v>36</v>
      </c>
      <c r="N6" s="73">
        <v>12</v>
      </c>
      <c r="O6" s="113"/>
      <c r="P6" s="73">
        <v>25.5</v>
      </c>
      <c r="Q6" s="73">
        <v>7.5</v>
      </c>
    </row>
    <row r="7" spans="2:17" ht="14.25" customHeight="1" thickBot="1">
      <c r="B7" t="s">
        <v>47</v>
      </c>
      <c r="C7" s="11">
        <v>9</v>
      </c>
      <c r="D7" s="11" t="s">
        <v>178</v>
      </c>
      <c r="E7" s="11">
        <v>178</v>
      </c>
      <c r="F7" s="11">
        <v>21</v>
      </c>
      <c r="G7" s="72">
        <f t="shared" si="0"/>
        <v>8.476190476190476</v>
      </c>
      <c r="H7" s="11"/>
      <c r="I7" s="11">
        <v>1613</v>
      </c>
      <c r="J7" s="71">
        <v>1619</v>
      </c>
      <c r="K7" s="202">
        <f t="shared" si="1"/>
        <v>1616</v>
      </c>
      <c r="M7" t="s">
        <v>37</v>
      </c>
      <c r="N7" s="73">
        <v>2.5</v>
      </c>
      <c r="O7" s="73">
        <v>6.5</v>
      </c>
      <c r="P7" s="113"/>
      <c r="Q7" s="73">
        <v>7</v>
      </c>
    </row>
    <row r="8" spans="2:17" ht="14.25" customHeight="1" thickBot="1">
      <c r="B8" t="s">
        <v>48</v>
      </c>
      <c r="C8" s="11">
        <v>4</v>
      </c>
      <c r="D8" s="11" t="s">
        <v>156</v>
      </c>
      <c r="E8" s="11">
        <v>196</v>
      </c>
      <c r="F8" s="11">
        <v>27</v>
      </c>
      <c r="G8" s="72">
        <f t="shared" si="0"/>
        <v>7.2592592592592595</v>
      </c>
      <c r="H8" s="11"/>
      <c r="I8" s="11">
        <v>1574</v>
      </c>
      <c r="J8" s="71">
        <v>1647</v>
      </c>
      <c r="K8" s="202">
        <f t="shared" si="1"/>
        <v>1610.5</v>
      </c>
      <c r="M8" t="s">
        <v>218</v>
      </c>
      <c r="N8" s="73">
        <v>0</v>
      </c>
      <c r="O8" s="73">
        <v>2.5</v>
      </c>
      <c r="P8" s="73">
        <v>6</v>
      </c>
      <c r="Q8" s="113"/>
    </row>
    <row r="9" spans="2:17" ht="14.25" customHeight="1" thickBot="1">
      <c r="B9" t="s">
        <v>49</v>
      </c>
      <c r="C9" s="11">
        <v>7</v>
      </c>
      <c r="D9" s="11" t="s">
        <v>169</v>
      </c>
      <c r="E9" s="11">
        <v>182</v>
      </c>
      <c r="F9" s="11">
        <v>22</v>
      </c>
      <c r="G9" s="72">
        <f t="shared" si="0"/>
        <v>8.272727272727273</v>
      </c>
      <c r="H9" s="11"/>
      <c r="I9" s="11">
        <v>1543</v>
      </c>
      <c r="J9" s="71">
        <v>1656</v>
      </c>
      <c r="K9" s="202">
        <f t="shared" si="1"/>
        <v>1599.5</v>
      </c>
      <c r="N9" s="73"/>
      <c r="O9" s="73"/>
      <c r="P9" s="73"/>
      <c r="Q9" s="73"/>
    </row>
    <row r="10" spans="3:17" ht="14.25" customHeight="1" thickBot="1">
      <c r="C10" s="11"/>
      <c r="D10" s="11"/>
      <c r="E10" s="11"/>
      <c r="F10" s="11"/>
      <c r="G10" s="72"/>
      <c r="H10" s="11"/>
      <c r="I10" s="11"/>
      <c r="J10" s="71"/>
      <c r="K10" s="202"/>
      <c r="N10" s="73" t="s">
        <v>35</v>
      </c>
      <c r="O10" s="73" t="s">
        <v>36</v>
      </c>
      <c r="P10" s="73" t="s">
        <v>37</v>
      </c>
      <c r="Q10" s="73" t="s">
        <v>218</v>
      </c>
    </row>
    <row r="11" spans="1:17" ht="14.25" customHeight="1" thickBot="1">
      <c r="A11" t="s">
        <v>36</v>
      </c>
      <c r="B11" t="s">
        <v>50</v>
      </c>
      <c r="C11" s="11">
        <v>6</v>
      </c>
      <c r="D11" s="11" t="s">
        <v>164</v>
      </c>
      <c r="E11" s="11">
        <v>186</v>
      </c>
      <c r="F11" s="11">
        <v>26</v>
      </c>
      <c r="G11" s="72">
        <f>+E11/F11</f>
        <v>7.153846153846154</v>
      </c>
      <c r="H11" s="11"/>
      <c r="I11" s="11">
        <v>1525</v>
      </c>
      <c r="J11" s="71">
        <v>1592</v>
      </c>
      <c r="K11" s="202">
        <f aca="true" t="shared" si="2" ref="K11:K16">AVERAGE(I11:J11)</f>
        <v>1558.5</v>
      </c>
      <c r="M11" t="s">
        <v>35</v>
      </c>
      <c r="N11" s="114"/>
      <c r="O11" s="117">
        <v>0.6571428571428571</v>
      </c>
      <c r="P11" s="116">
        <v>0.8809523809523809</v>
      </c>
      <c r="Q11" s="115">
        <v>1</v>
      </c>
    </row>
    <row r="12" spans="2:17" ht="14.25" customHeight="1" thickBot="1">
      <c r="B12" t="s">
        <v>51</v>
      </c>
      <c r="C12" s="11">
        <v>18</v>
      </c>
      <c r="D12" s="11" t="s">
        <v>205</v>
      </c>
      <c r="E12" s="11">
        <v>72</v>
      </c>
      <c r="F12" s="11">
        <v>1</v>
      </c>
      <c r="G12" s="72"/>
      <c r="H12" s="11"/>
      <c r="I12" s="11">
        <v>1554</v>
      </c>
      <c r="K12" s="202">
        <f t="shared" si="2"/>
        <v>1554</v>
      </c>
      <c r="M12" t="s">
        <v>36</v>
      </c>
      <c r="N12" s="117">
        <v>0.34285714285714286</v>
      </c>
      <c r="O12" s="114"/>
      <c r="P12" s="117">
        <v>0.796875</v>
      </c>
      <c r="Q12" s="116">
        <v>0.75</v>
      </c>
    </row>
    <row r="13" spans="2:17" ht="14.25" customHeight="1" thickBot="1">
      <c r="B13" t="s">
        <v>52</v>
      </c>
      <c r="C13" s="11">
        <v>3</v>
      </c>
      <c r="D13" s="11" t="s">
        <v>150</v>
      </c>
      <c r="E13" s="11">
        <v>204</v>
      </c>
      <c r="F13" s="11">
        <v>29</v>
      </c>
      <c r="G13" s="72">
        <f>+E13/F13</f>
        <v>7.0344827586206895</v>
      </c>
      <c r="H13" s="11"/>
      <c r="I13" s="11">
        <v>1522</v>
      </c>
      <c r="J13" s="71">
        <v>1550</v>
      </c>
      <c r="K13" s="202">
        <f t="shared" si="2"/>
        <v>1536</v>
      </c>
      <c r="M13" t="s">
        <v>37</v>
      </c>
      <c r="N13" s="116">
        <v>0.11904761904761904</v>
      </c>
      <c r="O13" s="117">
        <v>0.203125</v>
      </c>
      <c r="P13" s="114"/>
      <c r="Q13" s="117">
        <v>0.5384615384615384</v>
      </c>
    </row>
    <row r="14" spans="2:17" ht="14.25" customHeight="1" thickBot="1">
      <c r="B14" t="s">
        <v>53</v>
      </c>
      <c r="C14" s="11">
        <v>12</v>
      </c>
      <c r="D14" s="11" t="s">
        <v>31</v>
      </c>
      <c r="E14" s="11">
        <v>160</v>
      </c>
      <c r="F14" s="11">
        <v>19</v>
      </c>
      <c r="G14" s="72">
        <f>+E14/F14</f>
        <v>8.421052631578947</v>
      </c>
      <c r="H14" s="11"/>
      <c r="I14" s="11">
        <v>1447</v>
      </c>
      <c r="J14">
        <v>1503</v>
      </c>
      <c r="K14" s="202">
        <f t="shared" si="2"/>
        <v>1475</v>
      </c>
      <c r="M14" t="s">
        <v>218</v>
      </c>
      <c r="N14" s="115">
        <v>0</v>
      </c>
      <c r="O14" s="116">
        <v>0.25</v>
      </c>
      <c r="P14" s="117">
        <v>0.46153846153846156</v>
      </c>
      <c r="Q14" s="114"/>
    </row>
    <row r="15" spans="2:11" ht="14.25" customHeight="1" thickBot="1">
      <c r="B15" t="s">
        <v>54</v>
      </c>
      <c r="C15" s="11">
        <v>23</v>
      </c>
      <c r="D15" s="11" t="s">
        <v>216</v>
      </c>
      <c r="E15" s="11">
        <v>14</v>
      </c>
      <c r="F15" s="11">
        <v>1</v>
      </c>
      <c r="G15" s="72"/>
      <c r="H15" s="11"/>
      <c r="I15" s="11">
        <v>1449</v>
      </c>
      <c r="J15" s="71">
        <v>1455</v>
      </c>
      <c r="K15" s="202">
        <f t="shared" si="2"/>
        <v>1452</v>
      </c>
    </row>
    <row r="16" spans="2:15" ht="14.25" customHeight="1">
      <c r="B16" t="s">
        <v>71</v>
      </c>
      <c r="C16" s="11">
        <v>8</v>
      </c>
      <c r="D16" s="11" t="s">
        <v>174</v>
      </c>
      <c r="E16" s="11">
        <v>180</v>
      </c>
      <c r="F16" s="11">
        <v>23</v>
      </c>
      <c r="G16" s="72">
        <f>+E16/F16</f>
        <v>7.826086956521739</v>
      </c>
      <c r="H16" s="11"/>
      <c r="I16" s="11">
        <v>1448</v>
      </c>
      <c r="J16" s="71">
        <v>1437</v>
      </c>
      <c r="K16" s="202">
        <f t="shared" si="2"/>
        <v>1442.5</v>
      </c>
      <c r="N16" t="s">
        <v>73</v>
      </c>
      <c r="O16" t="s">
        <v>74</v>
      </c>
    </row>
    <row r="17" spans="11:16" ht="14.25" customHeight="1" thickBot="1">
      <c r="K17" s="7"/>
      <c r="N17" s="204">
        <v>0.66</v>
      </c>
      <c r="O17" s="204">
        <v>0.34</v>
      </c>
      <c r="P17" s="62"/>
    </row>
    <row r="18" spans="1:16" ht="14.25" customHeight="1" thickBot="1">
      <c r="A18" t="s">
        <v>37</v>
      </c>
      <c r="B18" t="s">
        <v>55</v>
      </c>
      <c r="C18" s="11">
        <v>17</v>
      </c>
      <c r="D18" s="11" t="s">
        <v>203</v>
      </c>
      <c r="E18" s="11">
        <v>84</v>
      </c>
      <c r="F18" s="11">
        <v>2</v>
      </c>
      <c r="G18" s="72"/>
      <c r="H18" s="11"/>
      <c r="I18" s="11">
        <v>1424</v>
      </c>
      <c r="J18" s="71">
        <v>1440</v>
      </c>
      <c r="K18" s="202">
        <f>AVERAGE(I18:J18)</f>
        <v>1432</v>
      </c>
      <c r="N18" s="204">
        <v>0.8</v>
      </c>
      <c r="O18" s="204">
        <v>0.2</v>
      </c>
      <c r="P18" s="62"/>
    </row>
    <row r="19" spans="2:16" ht="14.25" customHeight="1" thickBot="1">
      <c r="B19" t="s">
        <v>56</v>
      </c>
      <c r="C19" s="11">
        <v>11</v>
      </c>
      <c r="D19" s="11" t="s">
        <v>183</v>
      </c>
      <c r="E19" s="11">
        <v>164</v>
      </c>
      <c r="F19" s="11">
        <v>23</v>
      </c>
      <c r="G19" s="72">
        <f>+E19/F19</f>
        <v>7.130434782608695</v>
      </c>
      <c r="H19" s="11"/>
      <c r="I19" s="11">
        <v>1391</v>
      </c>
      <c r="J19" s="71">
        <v>1363</v>
      </c>
      <c r="K19" s="202">
        <f>AVERAGE(I19:J19)</f>
        <v>1377</v>
      </c>
      <c r="N19" s="204">
        <v>0.54</v>
      </c>
      <c r="O19" s="204">
        <v>0.46</v>
      </c>
      <c r="P19" s="62"/>
    </row>
    <row r="20" spans="2:16" ht="14.25" customHeight="1" thickBot="1">
      <c r="B20" t="s">
        <v>57</v>
      </c>
      <c r="C20" s="11">
        <v>10</v>
      </c>
      <c r="D20" s="11" t="s">
        <v>181</v>
      </c>
      <c r="E20" s="11">
        <v>176</v>
      </c>
      <c r="F20" s="11">
        <v>25</v>
      </c>
      <c r="G20" s="72">
        <f>+E20/F20</f>
        <v>7.04</v>
      </c>
      <c r="H20" s="11"/>
      <c r="I20" s="11">
        <v>1416</v>
      </c>
      <c r="J20" s="71">
        <v>1327</v>
      </c>
      <c r="K20" s="202">
        <f>AVERAGE(I20:J20)</f>
        <v>1371.5</v>
      </c>
      <c r="N20" s="62">
        <f>SUM(N17:N19)</f>
        <v>2</v>
      </c>
      <c r="O20" s="62">
        <f>SUM(O17:O19)</f>
        <v>1</v>
      </c>
      <c r="P20" s="62">
        <f>+O20/(N20+O20)</f>
        <v>0.3333333333333333</v>
      </c>
    </row>
    <row r="21" spans="2:17" ht="14.25" customHeight="1" thickBot="1">
      <c r="B21" t="s">
        <v>58</v>
      </c>
      <c r="C21" s="11">
        <v>13</v>
      </c>
      <c r="D21" s="11" t="s">
        <v>190</v>
      </c>
      <c r="E21" s="11">
        <v>140</v>
      </c>
      <c r="F21" s="11">
        <v>22</v>
      </c>
      <c r="G21" s="72">
        <f>+E21/F21</f>
        <v>6.363636363636363</v>
      </c>
      <c r="H21" s="11"/>
      <c r="I21" s="11">
        <v>1281</v>
      </c>
      <c r="J21" s="71">
        <v>1376</v>
      </c>
      <c r="K21" s="202">
        <f>AVERAGE(I21:J21)</f>
        <v>1328.5</v>
      </c>
      <c r="O21" t="s">
        <v>77</v>
      </c>
      <c r="P21">
        <f>30*P20</f>
        <v>10</v>
      </c>
      <c r="Q21" t="s">
        <v>78</v>
      </c>
    </row>
    <row r="22" spans="2:11" ht="14.25" customHeight="1">
      <c r="B22" t="s">
        <v>59</v>
      </c>
      <c r="C22" s="11">
        <v>22</v>
      </c>
      <c r="D22" s="11" t="s">
        <v>30</v>
      </c>
      <c r="E22" s="11">
        <v>64</v>
      </c>
      <c r="F22" s="11">
        <v>1</v>
      </c>
      <c r="G22" s="72"/>
      <c r="H22" s="11"/>
      <c r="I22" s="11">
        <v>1103</v>
      </c>
      <c r="J22">
        <v>1434</v>
      </c>
      <c r="K22" s="202">
        <f>AVERAGE(I22:J22)</f>
        <v>1268.5</v>
      </c>
    </row>
    <row r="23" spans="11:15" ht="14.25" customHeight="1" thickBot="1">
      <c r="K23" s="7"/>
      <c r="N23" t="s">
        <v>75</v>
      </c>
      <c r="O23" t="s">
        <v>76</v>
      </c>
    </row>
    <row r="24" spans="1:15" ht="14.25" customHeight="1" thickBot="1">
      <c r="A24" t="s">
        <v>218</v>
      </c>
      <c r="B24" t="s">
        <v>60</v>
      </c>
      <c r="C24" s="11">
        <v>14</v>
      </c>
      <c r="D24" s="11" t="s">
        <v>195</v>
      </c>
      <c r="E24" s="11">
        <v>138</v>
      </c>
      <c r="F24" s="11">
        <v>27</v>
      </c>
      <c r="G24" s="72">
        <f>+E24/F24</f>
        <v>5.111111111111111</v>
      </c>
      <c r="H24" s="11"/>
      <c r="I24" s="11">
        <v>1252</v>
      </c>
      <c r="K24" s="202">
        <f aca="true" t="shared" si="3" ref="K24:K29">AVERAGE(I24:J24)</f>
        <v>1252</v>
      </c>
      <c r="N24" s="205">
        <f>+P11</f>
        <v>0.8809523809523809</v>
      </c>
      <c r="O24" s="205">
        <f>+N13</f>
        <v>0.11904761904761904</v>
      </c>
    </row>
    <row r="25" spans="2:15" ht="14.25" customHeight="1" thickBot="1">
      <c r="B25" t="s">
        <v>61</v>
      </c>
      <c r="C25" s="11" t="s">
        <v>72</v>
      </c>
      <c r="D25" s="11" t="s">
        <v>70</v>
      </c>
      <c r="E25" s="11"/>
      <c r="F25" s="11"/>
      <c r="G25" s="72"/>
      <c r="H25" s="11"/>
      <c r="I25" s="11">
        <v>1186</v>
      </c>
      <c r="K25" s="202">
        <f t="shared" si="3"/>
        <v>1186</v>
      </c>
      <c r="N25" s="205">
        <f>+Q12</f>
        <v>0.75</v>
      </c>
      <c r="O25" s="205">
        <f>+O14</f>
        <v>0.25</v>
      </c>
    </row>
    <row r="26" spans="2:16" ht="14.25" customHeight="1" thickBot="1">
      <c r="B26" t="s">
        <v>62</v>
      </c>
      <c r="C26" s="11">
        <v>15</v>
      </c>
      <c r="D26" s="11" t="s">
        <v>198</v>
      </c>
      <c r="E26" s="11">
        <v>126</v>
      </c>
      <c r="F26" s="11">
        <v>28</v>
      </c>
      <c r="G26" s="72">
        <f>+E26/F26</f>
        <v>4.5</v>
      </c>
      <c r="H26" s="11"/>
      <c r="I26" s="11">
        <v>1177</v>
      </c>
      <c r="J26" s="71">
        <v>1184</v>
      </c>
      <c r="K26" s="202">
        <f t="shared" si="3"/>
        <v>1180.5</v>
      </c>
      <c r="N26" s="62">
        <f>SUM(N24:N25)</f>
        <v>1.630952380952381</v>
      </c>
      <c r="O26" s="62">
        <f>SUM(O24:O25)</f>
        <v>0.36904761904761907</v>
      </c>
      <c r="P26" s="62">
        <f>+O26/(N26+O26)</f>
        <v>0.18452380952380953</v>
      </c>
    </row>
    <row r="27" spans="2:17" ht="14.25" customHeight="1" thickBot="1">
      <c r="B27" t="s">
        <v>63</v>
      </c>
      <c r="C27" s="11">
        <v>19</v>
      </c>
      <c r="D27" s="11" t="s">
        <v>207</v>
      </c>
      <c r="E27" s="11">
        <v>68</v>
      </c>
      <c r="F27" s="11">
        <v>11</v>
      </c>
      <c r="G27" s="72">
        <f>+E27/F27</f>
        <v>6.181818181818182</v>
      </c>
      <c r="H27" s="11"/>
      <c r="I27" s="11">
        <v>1122</v>
      </c>
      <c r="K27" s="202">
        <f t="shared" si="3"/>
        <v>1122</v>
      </c>
      <c r="O27" t="s">
        <v>77</v>
      </c>
      <c r="P27" s="24">
        <f>30*P26</f>
        <v>5.5357142857142865</v>
      </c>
      <c r="Q27" t="s">
        <v>78</v>
      </c>
    </row>
    <row r="28" spans="2:11" ht="14.25" customHeight="1" thickBot="1">
      <c r="B28" t="s">
        <v>64</v>
      </c>
      <c r="C28" s="11">
        <v>16</v>
      </c>
      <c r="D28" s="11" t="s">
        <v>200</v>
      </c>
      <c r="E28" s="11">
        <v>92</v>
      </c>
      <c r="F28" s="11">
        <v>18</v>
      </c>
      <c r="G28" s="72">
        <f>+E28/F28</f>
        <v>5.111111111111111</v>
      </c>
      <c r="H28" s="11"/>
      <c r="I28" s="11">
        <v>1090</v>
      </c>
      <c r="K28" s="202">
        <f t="shared" si="3"/>
        <v>1090</v>
      </c>
    </row>
    <row r="29" spans="2:15" ht="14.25" customHeight="1" thickBot="1">
      <c r="B29" t="s">
        <v>65</v>
      </c>
      <c r="C29" s="22">
        <v>21</v>
      </c>
      <c r="D29" s="22" t="s">
        <v>211</v>
      </c>
      <c r="E29" s="22">
        <v>66</v>
      </c>
      <c r="F29" s="22">
        <v>7</v>
      </c>
      <c r="G29" s="72">
        <f>+E29/F29</f>
        <v>9.428571428571429</v>
      </c>
      <c r="H29" s="22"/>
      <c r="I29" s="22">
        <v>936</v>
      </c>
      <c r="J29" s="71">
        <v>1203</v>
      </c>
      <c r="K29" s="203">
        <f t="shared" si="3"/>
        <v>1069.5</v>
      </c>
      <c r="N29" t="s">
        <v>79</v>
      </c>
      <c r="O29" t="s">
        <v>80</v>
      </c>
    </row>
    <row r="30" spans="14:16" ht="14.25" customHeight="1">
      <c r="N30" s="206">
        <f>+Q11</f>
        <v>1</v>
      </c>
      <c r="O30" s="206">
        <f>+N14</f>
        <v>0</v>
      </c>
      <c r="P30" s="62">
        <f>+O30/(N30+O30)</f>
        <v>0</v>
      </c>
    </row>
    <row r="31" spans="4:17" ht="14.25" customHeight="1">
      <c r="D31" s="71" t="s">
        <v>32</v>
      </c>
      <c r="O31" t="s">
        <v>77</v>
      </c>
      <c r="P31" s="24">
        <f>30*P30</f>
        <v>0</v>
      </c>
      <c r="Q31" t="s">
        <v>78</v>
      </c>
    </row>
    <row r="33" spans="3:9" ht="14.25" customHeight="1">
      <c r="C33" s="140" t="s">
        <v>84</v>
      </c>
      <c r="D33" s="136"/>
      <c r="E33" s="132" t="s">
        <v>38</v>
      </c>
      <c r="H33" s="118" t="s">
        <v>69</v>
      </c>
      <c r="I33" s="129"/>
    </row>
    <row r="34" spans="3:9" ht="14.25" customHeight="1">
      <c r="C34" s="124">
        <v>0</v>
      </c>
      <c r="D34" s="137" t="s">
        <v>81</v>
      </c>
      <c r="E34" s="133" t="s">
        <v>43</v>
      </c>
      <c r="H34" s="124" t="s">
        <v>35</v>
      </c>
      <c r="I34" s="130">
        <v>9</v>
      </c>
    </row>
    <row r="35" spans="3:9" ht="14.25" customHeight="1">
      <c r="C35" s="124">
        <v>1</v>
      </c>
      <c r="D35" s="138" t="s">
        <v>82</v>
      </c>
      <c r="E35" s="133" t="s">
        <v>40</v>
      </c>
      <c r="H35" s="124" t="s">
        <v>36</v>
      </c>
      <c r="I35" s="130">
        <v>10</v>
      </c>
    </row>
    <row r="36" spans="3:9" ht="14.25" customHeight="1">
      <c r="C36" s="124">
        <v>2</v>
      </c>
      <c r="D36" s="137" t="s">
        <v>83</v>
      </c>
      <c r="E36" s="134" t="s">
        <v>41</v>
      </c>
      <c r="H36" s="124" t="s">
        <v>37</v>
      </c>
      <c r="I36" s="130">
        <v>11</v>
      </c>
    </row>
    <row r="37" spans="3:9" ht="14.25" customHeight="1">
      <c r="C37" s="125">
        <v>3</v>
      </c>
      <c r="D37" s="139" t="s">
        <v>39</v>
      </c>
      <c r="E37" s="135" t="s">
        <v>42</v>
      </c>
      <c r="H37" s="125" t="s">
        <v>218</v>
      </c>
      <c r="I37" s="131">
        <v>12</v>
      </c>
    </row>
    <row r="38" spans="4:5" ht="14.25" customHeight="1">
      <c r="D38" s="71"/>
      <c r="E38" s="74"/>
    </row>
    <row r="39" spans="1:13" ht="14.25" customHeight="1">
      <c r="A39" s="118" t="s">
        <v>66</v>
      </c>
      <c r="B39" s="119"/>
      <c r="C39" s="119"/>
      <c r="D39" s="119"/>
      <c r="E39" s="119"/>
      <c r="F39" s="120"/>
      <c r="H39" s="118" t="s">
        <v>67</v>
      </c>
      <c r="I39" s="119"/>
      <c r="J39" s="119"/>
      <c r="K39" s="119"/>
      <c r="L39" s="119"/>
      <c r="M39" s="120"/>
    </row>
    <row r="40" spans="1:13" ht="14.25" customHeight="1">
      <c r="A40" s="121"/>
      <c r="B40" s="122" t="s">
        <v>35</v>
      </c>
      <c r="C40" s="122" t="s">
        <v>36</v>
      </c>
      <c r="D40" s="122" t="s">
        <v>37</v>
      </c>
      <c r="E40" s="122" t="s">
        <v>218</v>
      </c>
      <c r="F40" s="123">
        <f>AVERAGE(B41:E44)</f>
        <v>24</v>
      </c>
      <c r="H40" s="121"/>
      <c r="I40" s="122" t="s">
        <v>35</v>
      </c>
      <c r="J40" s="122" t="s">
        <v>36</v>
      </c>
      <c r="K40" s="122" t="s">
        <v>37</v>
      </c>
      <c r="L40" s="122" t="s">
        <v>218</v>
      </c>
      <c r="M40" s="123">
        <f>AVERAGE(I41:L44)</f>
        <v>12</v>
      </c>
    </row>
    <row r="41" spans="1:13" ht="14.25" customHeight="1">
      <c r="A41" s="124" t="s">
        <v>35</v>
      </c>
      <c r="B41" s="122">
        <v>24</v>
      </c>
      <c r="C41" s="122">
        <v>20</v>
      </c>
      <c r="D41" s="122">
        <v>16</v>
      </c>
      <c r="E41" s="122">
        <v>12</v>
      </c>
      <c r="F41" s="123" t="s">
        <v>68</v>
      </c>
      <c r="H41" s="124" t="s">
        <v>35</v>
      </c>
      <c r="I41" s="122">
        <f aca="true" t="shared" si="4" ref="I41:L44">+B41/2</f>
        <v>12</v>
      </c>
      <c r="J41" s="122">
        <f t="shared" si="4"/>
        <v>10</v>
      </c>
      <c r="K41" s="122">
        <f t="shared" si="4"/>
        <v>8</v>
      </c>
      <c r="L41" s="122">
        <f t="shared" si="4"/>
        <v>6</v>
      </c>
      <c r="M41" s="123" t="s">
        <v>68</v>
      </c>
    </row>
    <row r="42" spans="1:13" ht="14.25" customHeight="1">
      <c r="A42" s="124" t="s">
        <v>36</v>
      </c>
      <c r="B42" s="122">
        <v>28</v>
      </c>
      <c r="C42" s="122">
        <v>24</v>
      </c>
      <c r="D42" s="122">
        <v>20</v>
      </c>
      <c r="E42" s="122">
        <v>16</v>
      </c>
      <c r="F42" s="123"/>
      <c r="H42" s="124" t="s">
        <v>36</v>
      </c>
      <c r="I42" s="122">
        <f t="shared" si="4"/>
        <v>14</v>
      </c>
      <c r="J42" s="122">
        <f t="shared" si="4"/>
        <v>12</v>
      </c>
      <c r="K42" s="122">
        <f t="shared" si="4"/>
        <v>10</v>
      </c>
      <c r="L42" s="122">
        <f t="shared" si="4"/>
        <v>8</v>
      </c>
      <c r="M42" s="123"/>
    </row>
    <row r="43" spans="1:13" ht="14.25" customHeight="1">
      <c r="A43" s="124" t="s">
        <v>37</v>
      </c>
      <c r="B43" s="122">
        <v>32</v>
      </c>
      <c r="C43" s="122">
        <v>28</v>
      </c>
      <c r="D43" s="122">
        <v>24</v>
      </c>
      <c r="E43" s="122">
        <v>20</v>
      </c>
      <c r="F43" s="123"/>
      <c r="H43" s="124" t="s">
        <v>37</v>
      </c>
      <c r="I43" s="122">
        <f t="shared" si="4"/>
        <v>16</v>
      </c>
      <c r="J43" s="122">
        <f t="shared" si="4"/>
        <v>14</v>
      </c>
      <c r="K43" s="122">
        <f t="shared" si="4"/>
        <v>12</v>
      </c>
      <c r="L43" s="122">
        <f t="shared" si="4"/>
        <v>10</v>
      </c>
      <c r="M43" s="123"/>
    </row>
    <row r="44" spans="1:13" ht="14.25" customHeight="1">
      <c r="A44" s="125" t="s">
        <v>218</v>
      </c>
      <c r="B44" s="126">
        <v>36</v>
      </c>
      <c r="C44" s="126">
        <v>32</v>
      </c>
      <c r="D44" s="126">
        <v>28</v>
      </c>
      <c r="E44" s="126">
        <v>24</v>
      </c>
      <c r="F44" s="127"/>
      <c r="H44" s="124" t="s">
        <v>218</v>
      </c>
      <c r="I44" s="122">
        <f t="shared" si="4"/>
        <v>18</v>
      </c>
      <c r="J44" s="122">
        <f t="shared" si="4"/>
        <v>16</v>
      </c>
      <c r="K44" s="122">
        <f t="shared" si="4"/>
        <v>14</v>
      </c>
      <c r="L44" s="122">
        <f t="shared" si="4"/>
        <v>12</v>
      </c>
      <c r="M44" s="123"/>
    </row>
    <row r="45" spans="6:13" ht="14.25" customHeight="1">
      <c r="F45" s="73"/>
      <c r="H45" s="66"/>
      <c r="I45" s="128"/>
      <c r="J45" s="128"/>
      <c r="K45" s="128"/>
      <c r="L45" s="128"/>
      <c r="M45" s="127"/>
    </row>
    <row r="47" ht="14.25" customHeight="1">
      <c r="B47" s="73"/>
    </row>
    <row r="48" ht="14.25" customHeight="1">
      <c r="B48" s="73"/>
    </row>
    <row r="49" ht="14.25" customHeight="1">
      <c r="B49" s="73"/>
    </row>
    <row r="50" ht="14.25" customHeight="1">
      <c r="B50" s="73"/>
    </row>
    <row r="51" ht="14.25" customHeight="1">
      <c r="B51" s="73"/>
    </row>
  </sheetData>
  <printOptions/>
  <pageMargins left="0.75" right="0.75" top="0.3" bottom="0.36" header="0.17" footer="0.16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workbookViewId="0" topLeftCell="A3">
      <selection activeCell="A2" sqref="A2"/>
    </sheetView>
  </sheetViews>
  <sheetFormatPr defaultColWidth="8.8515625" defaultRowHeight="12.75"/>
  <cols>
    <col min="1" max="1" width="3.7109375" style="0" customWidth="1"/>
    <col min="2" max="2" width="22.28125" style="0" customWidth="1"/>
    <col min="3" max="3" width="20.421875" style="0" customWidth="1"/>
    <col min="4" max="4" width="15.7109375" style="0" customWidth="1"/>
    <col min="5" max="5" width="9.28125" style="0" customWidth="1"/>
    <col min="6" max="6" width="7.00390625" style="0" customWidth="1"/>
    <col min="7" max="7" width="13.140625" style="0" customWidth="1"/>
    <col min="8" max="9" width="8.8515625" style="0" customWidth="1"/>
    <col min="10" max="10" width="15.00390625" style="0" customWidth="1"/>
  </cols>
  <sheetData>
    <row r="2" spans="1:4" s="164" customFormat="1" ht="15.75">
      <c r="A2" s="162"/>
      <c r="B2" s="163" t="s">
        <v>96</v>
      </c>
      <c r="C2" s="162"/>
      <c r="D2" s="162"/>
    </row>
    <row r="3" spans="1:4" s="164" customFormat="1" ht="15.75">
      <c r="A3" s="165">
        <v>1</v>
      </c>
      <c r="B3" s="165" t="s">
        <v>97</v>
      </c>
      <c r="C3" s="162"/>
      <c r="D3" s="162"/>
    </row>
    <row r="4" spans="1:4" s="164" customFormat="1" ht="15.75">
      <c r="A4" s="165">
        <f aca="true" t="shared" si="0" ref="A4:A10">+A3+1</f>
        <v>2</v>
      </c>
      <c r="B4" s="166" t="s">
        <v>98</v>
      </c>
      <c r="C4" s="162"/>
      <c r="D4" s="162"/>
    </row>
    <row r="5" spans="1:4" s="164" customFormat="1" ht="15.75">
      <c r="A5" s="165">
        <f t="shared" si="0"/>
        <v>3</v>
      </c>
      <c r="B5" s="166" t="s">
        <v>103</v>
      </c>
      <c r="C5" s="162"/>
      <c r="D5" s="162"/>
    </row>
    <row r="6" spans="1:4" s="164" customFormat="1" ht="15.75">
      <c r="A6" s="165">
        <f t="shared" si="0"/>
        <v>4</v>
      </c>
      <c r="B6" s="165" t="s">
        <v>99</v>
      </c>
      <c r="C6" s="162"/>
      <c r="D6" s="162"/>
    </row>
    <row r="7" spans="1:4" s="164" customFormat="1" ht="15.75">
      <c r="A7" s="165">
        <f t="shared" si="0"/>
        <v>5</v>
      </c>
      <c r="B7" s="166" t="s">
        <v>100</v>
      </c>
      <c r="C7" s="162"/>
      <c r="D7" s="162"/>
    </row>
    <row r="8" spans="1:4" s="164" customFormat="1" ht="15.75">
      <c r="A8" s="165">
        <f t="shared" si="0"/>
        <v>6</v>
      </c>
      <c r="B8" s="165" t="s">
        <v>102</v>
      </c>
      <c r="C8" s="162"/>
      <c r="D8" s="162"/>
    </row>
    <row r="9" spans="1:4" s="164" customFormat="1" ht="15.75">
      <c r="A9" s="165">
        <f t="shared" si="0"/>
        <v>7</v>
      </c>
      <c r="B9" s="165" t="s">
        <v>101</v>
      </c>
      <c r="C9" s="162"/>
      <c r="D9" s="162"/>
    </row>
    <row r="10" spans="1:4" s="164" customFormat="1" ht="15.75">
      <c r="A10" s="165">
        <f t="shared" si="0"/>
        <v>8</v>
      </c>
      <c r="B10" s="165" t="s">
        <v>104</v>
      </c>
      <c r="C10" s="162"/>
      <c r="D10" s="162"/>
    </row>
    <row r="11" spans="1:2" ht="12">
      <c r="A11" s="154"/>
      <c r="B11" s="154"/>
    </row>
    <row r="12" ht="14.25" customHeight="1" thickBot="1"/>
    <row r="13" spans="2:4" s="164" customFormat="1" ht="14.25" customHeight="1">
      <c r="B13" s="167" t="s">
        <v>84</v>
      </c>
      <c r="C13" s="168"/>
      <c r="D13" s="169" t="s">
        <v>38</v>
      </c>
    </row>
    <row r="14" spans="2:4" s="164" customFormat="1" ht="14.25" customHeight="1" thickBot="1">
      <c r="B14" s="170"/>
      <c r="C14" s="171"/>
      <c r="D14" s="172"/>
    </row>
    <row r="15" spans="2:4" s="164" customFormat="1" ht="18" customHeight="1">
      <c r="B15" s="173">
        <v>0</v>
      </c>
      <c r="C15" s="174" t="s">
        <v>81</v>
      </c>
      <c r="D15" s="175" t="s">
        <v>43</v>
      </c>
    </row>
    <row r="16" spans="2:4" s="164" customFormat="1" ht="18" customHeight="1">
      <c r="B16" s="173">
        <v>1</v>
      </c>
      <c r="C16" s="176" t="s">
        <v>82</v>
      </c>
      <c r="D16" s="175" t="s">
        <v>40</v>
      </c>
    </row>
    <row r="17" spans="2:4" s="164" customFormat="1" ht="18" customHeight="1">
      <c r="B17" s="173">
        <v>2</v>
      </c>
      <c r="C17" s="174" t="s">
        <v>83</v>
      </c>
      <c r="D17" s="177" t="s">
        <v>41</v>
      </c>
    </row>
    <row r="18" spans="2:4" s="164" customFormat="1" ht="18" customHeight="1" thickBot="1">
      <c r="B18" s="170">
        <v>3</v>
      </c>
      <c r="C18" s="178" t="s">
        <v>39</v>
      </c>
      <c r="D18" s="179" t="s">
        <v>42</v>
      </c>
    </row>
    <row r="19" spans="2:4" s="164" customFormat="1" ht="14.25" customHeight="1">
      <c r="B19" s="180"/>
      <c r="C19" s="176"/>
      <c r="D19" s="181"/>
    </row>
    <row r="20" spans="5:6" s="164" customFormat="1" ht="14.25" customHeight="1" thickBot="1">
      <c r="E20" s="182"/>
      <c r="F20" s="183"/>
    </row>
    <row r="21" spans="2:10" s="164" customFormat="1" ht="14.25" customHeight="1">
      <c r="B21" s="184" t="s">
        <v>66</v>
      </c>
      <c r="C21" s="185"/>
      <c r="D21" s="185"/>
      <c r="E21" s="185"/>
      <c r="F21" s="185"/>
      <c r="G21" s="186"/>
      <c r="I21" s="187" t="s">
        <v>105</v>
      </c>
      <c r="J21" s="188"/>
    </row>
    <row r="22" spans="2:10" s="164" customFormat="1" ht="14.25" customHeight="1" thickBot="1">
      <c r="B22" s="189"/>
      <c r="C22" s="190" t="s">
        <v>35</v>
      </c>
      <c r="D22" s="190" t="s">
        <v>36</v>
      </c>
      <c r="E22" s="190" t="s">
        <v>37</v>
      </c>
      <c r="F22" s="190" t="s">
        <v>218</v>
      </c>
      <c r="G22" s="191">
        <f>AVERAGE(C23:F26)</f>
        <v>24</v>
      </c>
      <c r="I22" s="192"/>
      <c r="J22" s="191"/>
    </row>
    <row r="23" spans="2:10" s="164" customFormat="1" ht="18" customHeight="1">
      <c r="B23" s="173" t="s">
        <v>35</v>
      </c>
      <c r="C23" s="180">
        <v>24</v>
      </c>
      <c r="D23" s="180">
        <v>20</v>
      </c>
      <c r="E23" s="180">
        <v>16</v>
      </c>
      <c r="F23" s="180">
        <v>12</v>
      </c>
      <c r="G23" s="193" t="s">
        <v>68</v>
      </c>
      <c r="I23" s="194" t="s">
        <v>35</v>
      </c>
      <c r="J23" s="195">
        <v>24</v>
      </c>
    </row>
    <row r="24" spans="2:10" s="164" customFormat="1" ht="18" customHeight="1">
      <c r="B24" s="173" t="s">
        <v>36</v>
      </c>
      <c r="C24" s="180">
        <v>28</v>
      </c>
      <c r="D24" s="180">
        <v>24</v>
      </c>
      <c r="E24" s="180">
        <v>20</v>
      </c>
      <c r="F24" s="180">
        <v>16</v>
      </c>
      <c r="G24" s="193"/>
      <c r="I24" s="194" t="s">
        <v>36</v>
      </c>
      <c r="J24" s="195">
        <v>24</v>
      </c>
    </row>
    <row r="25" spans="2:10" s="164" customFormat="1" ht="18" customHeight="1">
      <c r="B25" s="173" t="s">
        <v>37</v>
      </c>
      <c r="C25" s="180">
        <v>32</v>
      </c>
      <c r="D25" s="180">
        <v>28</v>
      </c>
      <c r="E25" s="180">
        <v>24</v>
      </c>
      <c r="F25" s="180">
        <v>20</v>
      </c>
      <c r="G25" s="193"/>
      <c r="I25" s="194" t="s">
        <v>37</v>
      </c>
      <c r="J25" s="195">
        <v>24</v>
      </c>
    </row>
    <row r="26" spans="2:10" s="164" customFormat="1" ht="18" customHeight="1" thickBot="1">
      <c r="B26" s="170" t="s">
        <v>218</v>
      </c>
      <c r="C26" s="190">
        <v>36</v>
      </c>
      <c r="D26" s="190">
        <v>32</v>
      </c>
      <c r="E26" s="190">
        <v>28</v>
      </c>
      <c r="F26" s="190">
        <v>24</v>
      </c>
      <c r="G26" s="191"/>
      <c r="I26" s="196" t="s">
        <v>218</v>
      </c>
      <c r="J26" s="197">
        <v>24</v>
      </c>
    </row>
    <row r="27" s="164" customFormat="1" ht="14.25" customHeight="1">
      <c r="G27" s="198"/>
    </row>
    <row r="28" s="164" customFormat="1" ht="14.25" customHeight="1" thickBot="1"/>
    <row r="29" spans="2:10" s="164" customFormat="1" ht="14.25" customHeight="1">
      <c r="B29" s="184" t="s">
        <v>67</v>
      </c>
      <c r="C29" s="185"/>
      <c r="D29" s="185"/>
      <c r="E29" s="185"/>
      <c r="F29" s="185"/>
      <c r="G29" s="186"/>
      <c r="I29" s="187" t="s">
        <v>69</v>
      </c>
      <c r="J29" s="188"/>
    </row>
    <row r="30" spans="2:10" s="164" customFormat="1" ht="15.75" thickBot="1">
      <c r="B30" s="189"/>
      <c r="C30" s="190" t="s">
        <v>35</v>
      </c>
      <c r="D30" s="190" t="s">
        <v>36</v>
      </c>
      <c r="E30" s="190" t="s">
        <v>37</v>
      </c>
      <c r="F30" s="190" t="s">
        <v>218</v>
      </c>
      <c r="G30" s="191">
        <f>AVERAGE(C31:F34)</f>
        <v>12</v>
      </c>
      <c r="I30" s="192"/>
      <c r="J30" s="191"/>
    </row>
    <row r="31" spans="2:10" s="164" customFormat="1" ht="19.5" customHeight="1">
      <c r="B31" s="173" t="s">
        <v>35</v>
      </c>
      <c r="C31" s="180">
        <f aca="true" t="shared" si="1" ref="C31:F34">+C23/2</f>
        <v>12</v>
      </c>
      <c r="D31" s="180">
        <f t="shared" si="1"/>
        <v>10</v>
      </c>
      <c r="E31" s="180">
        <f t="shared" si="1"/>
        <v>8</v>
      </c>
      <c r="F31" s="180">
        <f t="shared" si="1"/>
        <v>6</v>
      </c>
      <c r="G31" s="193" t="s">
        <v>68</v>
      </c>
      <c r="I31" s="194" t="s">
        <v>35</v>
      </c>
      <c r="J31" s="195">
        <v>9</v>
      </c>
    </row>
    <row r="32" spans="2:10" s="164" customFormat="1" ht="19.5" customHeight="1">
      <c r="B32" s="173" t="s">
        <v>36</v>
      </c>
      <c r="C32" s="180">
        <f t="shared" si="1"/>
        <v>14</v>
      </c>
      <c r="D32" s="180">
        <f t="shared" si="1"/>
        <v>12</v>
      </c>
      <c r="E32" s="180">
        <f t="shared" si="1"/>
        <v>10</v>
      </c>
      <c r="F32" s="180">
        <f t="shared" si="1"/>
        <v>8</v>
      </c>
      <c r="G32" s="193"/>
      <c r="I32" s="194" t="s">
        <v>36</v>
      </c>
      <c r="J32" s="195">
        <v>10</v>
      </c>
    </row>
    <row r="33" spans="2:10" s="164" customFormat="1" ht="19.5" customHeight="1">
      <c r="B33" s="173" t="s">
        <v>37</v>
      </c>
      <c r="C33" s="180">
        <f t="shared" si="1"/>
        <v>16</v>
      </c>
      <c r="D33" s="180">
        <f t="shared" si="1"/>
        <v>14</v>
      </c>
      <c r="E33" s="180">
        <f t="shared" si="1"/>
        <v>12</v>
      </c>
      <c r="F33" s="180">
        <f t="shared" si="1"/>
        <v>10</v>
      </c>
      <c r="G33" s="193"/>
      <c r="I33" s="194" t="s">
        <v>37</v>
      </c>
      <c r="J33" s="195">
        <v>11</v>
      </c>
    </row>
    <row r="34" spans="2:10" s="164" customFormat="1" ht="19.5" customHeight="1" thickBot="1">
      <c r="B34" s="170" t="s">
        <v>218</v>
      </c>
      <c r="C34" s="190">
        <f t="shared" si="1"/>
        <v>18</v>
      </c>
      <c r="D34" s="190">
        <f t="shared" si="1"/>
        <v>16</v>
      </c>
      <c r="E34" s="190">
        <f t="shared" si="1"/>
        <v>14</v>
      </c>
      <c r="F34" s="190">
        <f t="shared" si="1"/>
        <v>12</v>
      </c>
      <c r="G34" s="191"/>
      <c r="I34" s="196" t="s">
        <v>218</v>
      </c>
      <c r="J34" s="197">
        <v>12</v>
      </c>
    </row>
    <row r="35" spans="2:7" s="164" customFormat="1" ht="15">
      <c r="B35" s="199"/>
      <c r="C35" s="199"/>
      <c r="D35" s="199"/>
      <c r="E35" s="199"/>
      <c r="F35" s="199"/>
      <c r="G35" s="199"/>
    </row>
  </sheetData>
  <printOptions/>
  <pageMargins left="0.24" right="0.23" top="0.38" bottom="0.3" header="0.25" footer="0.18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P321"/>
  <sheetViews>
    <sheetView workbookViewId="0" topLeftCell="A1">
      <selection activeCell="A14" sqref="A14"/>
    </sheetView>
  </sheetViews>
  <sheetFormatPr defaultColWidth="6.00390625" defaultRowHeight="19.5" customHeight="1"/>
  <cols>
    <col min="1" max="1" width="6.00390625" style="0" customWidth="1"/>
    <col min="2" max="2" width="6.00390625" style="161" customWidth="1"/>
    <col min="3" max="3" width="19.421875" style="0" bestFit="1" customWidth="1"/>
    <col min="4" max="15" width="6.00390625" style="73" customWidth="1"/>
  </cols>
  <sheetData>
    <row r="1" spans="2:15" ht="19.5" customHeight="1">
      <c r="B1" s="156"/>
      <c r="C1" s="143"/>
      <c r="D1" s="146" t="s">
        <v>93</v>
      </c>
      <c r="E1" s="146"/>
      <c r="F1" s="146"/>
      <c r="G1" s="146"/>
      <c r="H1" s="146"/>
      <c r="I1" s="146"/>
      <c r="J1" s="146"/>
      <c r="K1" s="146"/>
      <c r="L1" s="146"/>
      <c r="M1" s="146"/>
      <c r="N1" s="224"/>
      <c r="O1" s="147"/>
    </row>
    <row r="2" spans="2:15" ht="19.5" customHeight="1">
      <c r="B2" s="157"/>
      <c r="C2" s="148"/>
      <c r="D2" s="142">
        <v>1</v>
      </c>
      <c r="E2" s="142">
        <f>+D2+1</f>
        <v>2</v>
      </c>
      <c r="F2" s="142">
        <f aca="true" t="shared" si="0" ref="F2:M2">+E2+1</f>
        <v>3</v>
      </c>
      <c r="G2" s="142">
        <f t="shared" si="0"/>
        <v>4</v>
      </c>
      <c r="H2" s="142">
        <f t="shared" si="0"/>
        <v>5</v>
      </c>
      <c r="I2" s="142">
        <f t="shared" si="0"/>
        <v>6</v>
      </c>
      <c r="J2" s="142">
        <f t="shared" si="0"/>
        <v>7</v>
      </c>
      <c r="K2" s="142">
        <f t="shared" si="0"/>
        <v>8</v>
      </c>
      <c r="L2" s="142">
        <f t="shared" si="0"/>
        <v>9</v>
      </c>
      <c r="M2" s="223">
        <f t="shared" si="0"/>
        <v>10</v>
      </c>
      <c r="N2" s="142">
        <f>+M2+1</f>
        <v>11</v>
      </c>
      <c r="O2" s="144">
        <f>+N2+1</f>
        <v>12</v>
      </c>
    </row>
    <row r="3" spans="2:15" ht="19.5" customHeight="1" thickBot="1">
      <c r="B3" s="158" t="s">
        <v>44</v>
      </c>
      <c r="C3" s="153" t="s">
        <v>140</v>
      </c>
      <c r="D3" s="232"/>
      <c r="E3" s="232"/>
      <c r="F3" s="232"/>
      <c r="G3" s="232"/>
      <c r="H3" s="232"/>
      <c r="I3" s="232"/>
      <c r="J3" s="232"/>
      <c r="K3" s="232"/>
      <c r="L3" s="232"/>
      <c r="M3" s="233"/>
      <c r="N3" s="232"/>
      <c r="O3" s="234"/>
    </row>
    <row r="4" spans="2:15" s="141" customFormat="1" ht="19.5" customHeight="1">
      <c r="B4" s="157"/>
      <c r="C4" s="152" t="s">
        <v>85</v>
      </c>
      <c r="D4" s="235" t="s">
        <v>47</v>
      </c>
      <c r="E4" s="235" t="s">
        <v>45</v>
      </c>
      <c r="F4" s="235" t="s">
        <v>52</v>
      </c>
      <c r="G4" s="235" t="s">
        <v>51</v>
      </c>
      <c r="H4" s="235" t="s">
        <v>60</v>
      </c>
      <c r="I4" s="235" t="s">
        <v>57</v>
      </c>
      <c r="J4" s="235" t="s">
        <v>45</v>
      </c>
      <c r="K4" s="235" t="s">
        <v>47</v>
      </c>
      <c r="L4" s="235" t="s">
        <v>46</v>
      </c>
      <c r="M4" s="125" t="s">
        <v>50</v>
      </c>
      <c r="N4" s="235" t="s">
        <v>49</v>
      </c>
      <c r="O4" s="236" t="s">
        <v>65</v>
      </c>
    </row>
    <row r="5" spans="2:15" s="141" customFormat="1" ht="19.5" customHeight="1">
      <c r="B5" s="157"/>
      <c r="C5" s="149" t="s">
        <v>86</v>
      </c>
      <c r="D5" s="237" t="s">
        <v>109</v>
      </c>
      <c r="E5" s="237" t="s">
        <v>110</v>
      </c>
      <c r="F5" s="237" t="s">
        <v>109</v>
      </c>
      <c r="G5" s="237" t="s">
        <v>109</v>
      </c>
      <c r="H5" s="237" t="s">
        <v>110</v>
      </c>
      <c r="I5" s="237" t="s">
        <v>109</v>
      </c>
      <c r="J5" s="237" t="s">
        <v>110</v>
      </c>
      <c r="K5" s="237" t="s">
        <v>109</v>
      </c>
      <c r="L5" s="237" t="s">
        <v>110</v>
      </c>
      <c r="M5" s="238" t="s">
        <v>110</v>
      </c>
      <c r="N5" s="237" t="s">
        <v>109</v>
      </c>
      <c r="O5" s="239" t="s">
        <v>109</v>
      </c>
    </row>
    <row r="6" spans="2:15" s="141" customFormat="1" ht="19.5" customHeight="1">
      <c r="B6" s="157"/>
      <c r="C6" s="150" t="s">
        <v>87</v>
      </c>
      <c r="D6" s="237">
        <v>0.5</v>
      </c>
      <c r="E6" s="237">
        <v>1</v>
      </c>
      <c r="F6" s="237">
        <v>1</v>
      </c>
      <c r="G6" s="237">
        <v>1</v>
      </c>
      <c r="H6" s="237">
        <v>1</v>
      </c>
      <c r="I6" s="237">
        <v>1</v>
      </c>
      <c r="J6" s="237">
        <v>1</v>
      </c>
      <c r="K6" s="237">
        <v>1</v>
      </c>
      <c r="L6" s="237">
        <v>0.5</v>
      </c>
      <c r="M6" s="238">
        <v>0</v>
      </c>
      <c r="N6" s="237">
        <v>0.5</v>
      </c>
      <c r="O6" s="239">
        <v>1</v>
      </c>
    </row>
    <row r="7" spans="2:15" s="141" customFormat="1" ht="19.5" customHeight="1">
      <c r="B7" s="157"/>
      <c r="C7" s="150" t="s">
        <v>122</v>
      </c>
      <c r="D7" s="237">
        <v>12</v>
      </c>
      <c r="E7" s="237">
        <v>24</v>
      </c>
      <c r="F7" s="237">
        <v>20</v>
      </c>
      <c r="G7" s="237">
        <v>20</v>
      </c>
      <c r="H7" s="237">
        <v>12</v>
      </c>
      <c r="I7" s="237">
        <v>16</v>
      </c>
      <c r="J7" s="237">
        <v>24</v>
      </c>
      <c r="K7" s="237">
        <v>24</v>
      </c>
      <c r="L7" s="237">
        <v>12</v>
      </c>
      <c r="M7" s="238">
        <v>0</v>
      </c>
      <c r="N7" s="237">
        <v>12</v>
      </c>
      <c r="O7" s="239">
        <v>12</v>
      </c>
    </row>
    <row r="8" spans="2:15" s="141" customFormat="1" ht="19.5" customHeight="1" thickBot="1">
      <c r="B8" s="157"/>
      <c r="C8" s="151" t="s">
        <v>92</v>
      </c>
      <c r="D8" s="232">
        <f>+D7</f>
        <v>12</v>
      </c>
      <c r="E8" s="232">
        <f>+D8+E7</f>
        <v>36</v>
      </c>
      <c r="F8" s="232">
        <f>+E8+F7</f>
        <v>56</v>
      </c>
      <c r="G8" s="232">
        <f>+F8+G7</f>
        <v>76</v>
      </c>
      <c r="H8" s="232">
        <f>+G8+H7</f>
        <v>88</v>
      </c>
      <c r="I8" s="232">
        <f>+H8+I7</f>
        <v>104</v>
      </c>
      <c r="J8" s="232">
        <f aca="true" t="shared" si="1" ref="J8:O8">+I8+J7</f>
        <v>128</v>
      </c>
      <c r="K8" s="232">
        <f t="shared" si="1"/>
        <v>152</v>
      </c>
      <c r="L8" s="232">
        <f t="shared" si="1"/>
        <v>164</v>
      </c>
      <c r="M8" s="232">
        <f t="shared" si="1"/>
        <v>164</v>
      </c>
      <c r="N8" s="232">
        <f t="shared" si="1"/>
        <v>176</v>
      </c>
      <c r="O8" s="234">
        <f t="shared" si="1"/>
        <v>188</v>
      </c>
    </row>
    <row r="9" spans="2:15" s="141" customFormat="1" ht="19.5" customHeight="1">
      <c r="B9" s="157"/>
      <c r="C9" s="155"/>
      <c r="D9" s="235"/>
      <c r="E9" s="235"/>
      <c r="F9" s="235"/>
      <c r="G9" s="235"/>
      <c r="H9" s="235"/>
      <c r="I9" s="235"/>
      <c r="J9" s="235"/>
      <c r="K9" s="235"/>
      <c r="L9" s="235"/>
      <c r="M9" s="125"/>
      <c r="N9" s="235"/>
      <c r="O9" s="236"/>
    </row>
    <row r="10" spans="2:15" s="141" customFormat="1" ht="19.5" customHeight="1">
      <c r="B10" s="157"/>
      <c r="C10" s="150" t="s">
        <v>88</v>
      </c>
      <c r="D10" s="237"/>
      <c r="E10" s="237"/>
      <c r="F10" s="237"/>
      <c r="G10" s="237"/>
      <c r="H10" s="237"/>
      <c r="I10" s="237"/>
      <c r="J10" s="237"/>
      <c r="K10" s="237"/>
      <c r="L10" s="237"/>
      <c r="M10" s="238"/>
      <c r="N10" s="237"/>
      <c r="O10" s="239"/>
    </row>
    <row r="11" spans="2:15" s="141" customFormat="1" ht="19.5" customHeight="1">
      <c r="B11" s="157"/>
      <c r="C11" s="150" t="s">
        <v>89</v>
      </c>
      <c r="D11" s="237"/>
      <c r="E11" s="237"/>
      <c r="F11" s="237"/>
      <c r="G11" s="237"/>
      <c r="H11" s="237"/>
      <c r="I11" s="237"/>
      <c r="J11" s="237"/>
      <c r="K11" s="237"/>
      <c r="L11" s="237"/>
      <c r="M11" s="238"/>
      <c r="N11" s="237"/>
      <c r="O11" s="239"/>
    </row>
    <row r="12" spans="2:15" s="141" customFormat="1" ht="19.5" customHeight="1">
      <c r="B12" s="157"/>
      <c r="C12" s="150" t="s">
        <v>90</v>
      </c>
      <c r="D12" s="237"/>
      <c r="E12" s="237"/>
      <c r="F12" s="237"/>
      <c r="G12" s="237"/>
      <c r="H12" s="237"/>
      <c r="I12" s="237"/>
      <c r="J12" s="237"/>
      <c r="K12" s="237"/>
      <c r="L12" s="237"/>
      <c r="M12" s="238"/>
      <c r="N12" s="237"/>
      <c r="O12" s="239"/>
    </row>
    <row r="13" spans="2:15" s="141" customFormat="1" ht="19.5" customHeight="1" thickBot="1">
      <c r="B13" s="159"/>
      <c r="C13" s="151" t="s">
        <v>91</v>
      </c>
      <c r="D13" s="232"/>
      <c r="E13" s="232"/>
      <c r="F13" s="232"/>
      <c r="G13" s="232"/>
      <c r="H13" s="232"/>
      <c r="I13" s="232"/>
      <c r="J13" s="232"/>
      <c r="K13" s="232"/>
      <c r="L13" s="232"/>
      <c r="M13" s="233"/>
      <c r="N13" s="232"/>
      <c r="O13" s="234"/>
    </row>
    <row r="14" spans="2:15" s="141" customFormat="1" ht="19.5" customHeight="1" thickBot="1">
      <c r="B14" s="160"/>
      <c r="C14" s="56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</row>
    <row r="15" spans="2:15" s="141" customFormat="1" ht="19.5" customHeight="1">
      <c r="B15" s="156"/>
      <c r="C15" s="143"/>
      <c r="D15" s="146" t="s">
        <v>93</v>
      </c>
      <c r="E15" s="146"/>
      <c r="F15" s="146"/>
      <c r="G15" s="146"/>
      <c r="H15" s="146"/>
      <c r="I15" s="146"/>
      <c r="J15" s="146"/>
      <c r="K15" s="146"/>
      <c r="L15" s="146"/>
      <c r="M15" s="146"/>
      <c r="N15" s="224"/>
      <c r="O15" s="147"/>
    </row>
    <row r="16" spans="2:15" s="141" customFormat="1" ht="19.5" customHeight="1">
      <c r="B16" s="225" t="s">
        <v>52</v>
      </c>
      <c r="C16" s="148"/>
      <c r="D16" s="142">
        <v>1</v>
      </c>
      <c r="E16" s="142">
        <f>+D16+1</f>
        <v>2</v>
      </c>
      <c r="F16" s="142">
        <f aca="true" t="shared" si="2" ref="F16:M16">+E16+1</f>
        <v>3</v>
      </c>
      <c r="G16" s="142">
        <f t="shared" si="2"/>
        <v>4</v>
      </c>
      <c r="H16" s="142">
        <f t="shared" si="2"/>
        <v>5</v>
      </c>
      <c r="I16" s="142">
        <f t="shared" si="2"/>
        <v>6</v>
      </c>
      <c r="J16" s="142">
        <f t="shared" si="2"/>
        <v>7</v>
      </c>
      <c r="K16" s="142">
        <f t="shared" si="2"/>
        <v>8</v>
      </c>
      <c r="L16" s="142">
        <f t="shared" si="2"/>
        <v>9</v>
      </c>
      <c r="M16" s="223">
        <f t="shared" si="2"/>
        <v>10</v>
      </c>
      <c r="N16" s="142">
        <f>+M16+1</f>
        <v>11</v>
      </c>
      <c r="O16" s="144">
        <f>+N16+1</f>
        <v>12</v>
      </c>
    </row>
    <row r="17" spans="2:15" ht="19.5" customHeight="1" thickBot="1">
      <c r="B17" s="226" t="s">
        <v>45</v>
      </c>
      <c r="C17" s="153" t="s">
        <v>159</v>
      </c>
      <c r="D17" s="232"/>
      <c r="E17" s="232"/>
      <c r="F17" s="232"/>
      <c r="G17" s="232"/>
      <c r="H17" s="232"/>
      <c r="I17" s="232"/>
      <c r="J17" s="232"/>
      <c r="K17" s="232"/>
      <c r="L17" s="232"/>
      <c r="M17" s="233"/>
      <c r="N17" s="232"/>
      <c r="O17" s="234"/>
    </row>
    <row r="18" spans="2:15" s="141" customFormat="1" ht="19.5" customHeight="1">
      <c r="B18" s="157"/>
      <c r="C18" s="152" t="s">
        <v>85</v>
      </c>
      <c r="D18" s="235" t="s">
        <v>57</v>
      </c>
      <c r="E18" s="235" t="s">
        <v>44</v>
      </c>
      <c r="F18" s="235" t="s">
        <v>60</v>
      </c>
      <c r="G18" s="235" t="s">
        <v>71</v>
      </c>
      <c r="H18" s="235" t="s">
        <v>52</v>
      </c>
      <c r="I18" s="235" t="s">
        <v>62</v>
      </c>
      <c r="J18" s="235" t="s">
        <v>49</v>
      </c>
      <c r="K18" s="235" t="s">
        <v>48</v>
      </c>
      <c r="L18" s="235" t="s">
        <v>60</v>
      </c>
      <c r="M18" s="125" t="s">
        <v>56</v>
      </c>
      <c r="N18" s="235" t="s">
        <v>64</v>
      </c>
      <c r="O18" s="236" t="s">
        <v>50</v>
      </c>
    </row>
    <row r="19" spans="2:15" s="141" customFormat="1" ht="19.5" customHeight="1">
      <c r="B19" s="157"/>
      <c r="C19" s="149" t="s">
        <v>86</v>
      </c>
      <c r="D19" s="237" t="s">
        <v>110</v>
      </c>
      <c r="E19" s="237" t="s">
        <v>109</v>
      </c>
      <c r="F19" s="237" t="s">
        <v>110</v>
      </c>
      <c r="G19" s="237" t="s">
        <v>109</v>
      </c>
      <c r="H19" s="237" t="s">
        <v>110</v>
      </c>
      <c r="I19" s="237" t="s">
        <v>109</v>
      </c>
      <c r="J19" s="237" t="s">
        <v>110</v>
      </c>
      <c r="K19" s="237" t="s">
        <v>109</v>
      </c>
      <c r="L19" s="237" t="s">
        <v>109</v>
      </c>
      <c r="M19" s="238" t="s">
        <v>110</v>
      </c>
      <c r="N19" s="237" t="s">
        <v>110</v>
      </c>
      <c r="O19" s="239" t="s">
        <v>109</v>
      </c>
    </row>
    <row r="20" spans="2:15" s="141" customFormat="1" ht="19.5" customHeight="1">
      <c r="B20" s="157"/>
      <c r="C20" s="150" t="s">
        <v>87</v>
      </c>
      <c r="D20" s="237">
        <v>0</v>
      </c>
      <c r="E20" s="237">
        <v>0</v>
      </c>
      <c r="F20" s="237">
        <v>0</v>
      </c>
      <c r="G20" s="237">
        <v>1</v>
      </c>
      <c r="H20" s="237">
        <v>0</v>
      </c>
      <c r="I20" s="237">
        <v>0</v>
      </c>
      <c r="J20" s="237">
        <v>0</v>
      </c>
      <c r="K20" s="237">
        <v>0</v>
      </c>
      <c r="L20" s="237">
        <v>1</v>
      </c>
      <c r="M20" s="238">
        <v>1</v>
      </c>
      <c r="N20" s="237">
        <v>1</v>
      </c>
      <c r="O20" s="239">
        <v>0</v>
      </c>
    </row>
    <row r="21" spans="2:15" s="141" customFormat="1" ht="19.5" customHeight="1">
      <c r="B21" s="157"/>
      <c r="C21" s="150" t="s">
        <v>122</v>
      </c>
      <c r="D21" s="237">
        <v>0</v>
      </c>
      <c r="E21" s="237">
        <v>0</v>
      </c>
      <c r="F21" s="237">
        <v>0</v>
      </c>
      <c r="G21" s="237">
        <v>20</v>
      </c>
      <c r="H21" s="237">
        <v>0</v>
      </c>
      <c r="I21" s="237">
        <v>0</v>
      </c>
      <c r="J21" s="237">
        <v>0</v>
      </c>
      <c r="K21" s="237">
        <v>0</v>
      </c>
      <c r="L21" s="237">
        <v>16</v>
      </c>
      <c r="M21" s="238">
        <v>20</v>
      </c>
      <c r="N21" s="237">
        <v>16</v>
      </c>
      <c r="O21" s="239">
        <v>0</v>
      </c>
    </row>
    <row r="22" spans="2:15" s="141" customFormat="1" ht="19.5" customHeight="1" thickBot="1">
      <c r="B22" s="157"/>
      <c r="C22" s="151" t="s">
        <v>92</v>
      </c>
      <c r="D22" s="232">
        <f>+D21</f>
        <v>0</v>
      </c>
      <c r="E22" s="232">
        <f>+D22+E21</f>
        <v>0</v>
      </c>
      <c r="F22" s="232">
        <f>+E22+F21</f>
        <v>0</v>
      </c>
      <c r="G22" s="232">
        <f>+F22+G21</f>
        <v>20</v>
      </c>
      <c r="H22" s="232">
        <f>+G22+H21</f>
        <v>20</v>
      </c>
      <c r="I22" s="232">
        <f>+H22+I21</f>
        <v>20</v>
      </c>
      <c r="J22" s="232">
        <f aca="true" t="shared" si="3" ref="J22:O22">+I22+J21</f>
        <v>20</v>
      </c>
      <c r="K22" s="232">
        <f t="shared" si="3"/>
        <v>20</v>
      </c>
      <c r="L22" s="232">
        <f t="shared" si="3"/>
        <v>36</v>
      </c>
      <c r="M22" s="232">
        <f t="shared" si="3"/>
        <v>56</v>
      </c>
      <c r="N22" s="232">
        <f t="shared" si="3"/>
        <v>72</v>
      </c>
      <c r="O22" s="234">
        <f t="shared" si="3"/>
        <v>72</v>
      </c>
    </row>
    <row r="23" spans="2:15" s="141" customFormat="1" ht="19.5" customHeight="1">
      <c r="B23" s="157"/>
      <c r="C23" s="155"/>
      <c r="D23" s="235"/>
      <c r="E23" s="235"/>
      <c r="F23" s="235"/>
      <c r="G23" s="235"/>
      <c r="H23" s="235"/>
      <c r="I23" s="235"/>
      <c r="J23" s="235"/>
      <c r="K23" s="235"/>
      <c r="L23" s="235"/>
      <c r="M23" s="125"/>
      <c r="N23" s="235"/>
      <c r="O23" s="236"/>
    </row>
    <row r="24" spans="2:15" s="141" customFormat="1" ht="19.5" customHeight="1">
      <c r="B24" s="157"/>
      <c r="C24" s="150" t="s">
        <v>88</v>
      </c>
      <c r="D24" s="237"/>
      <c r="E24" s="237"/>
      <c r="F24" s="237"/>
      <c r="G24" s="237"/>
      <c r="H24" s="237"/>
      <c r="I24" s="237"/>
      <c r="J24" s="237"/>
      <c r="K24" s="237"/>
      <c r="L24" s="237"/>
      <c r="M24" s="238"/>
      <c r="N24" s="237"/>
      <c r="O24" s="239"/>
    </row>
    <row r="25" spans="2:15" s="141" customFormat="1" ht="19.5" customHeight="1">
      <c r="B25" s="157"/>
      <c r="C25" s="150" t="s">
        <v>89</v>
      </c>
      <c r="D25" s="237"/>
      <c r="E25" s="237"/>
      <c r="F25" s="237"/>
      <c r="G25" s="237"/>
      <c r="H25" s="237"/>
      <c r="I25" s="237"/>
      <c r="J25" s="237"/>
      <c r="K25" s="237"/>
      <c r="L25" s="237"/>
      <c r="M25" s="238"/>
      <c r="N25" s="237"/>
      <c r="O25" s="239"/>
    </row>
    <row r="26" spans="2:15" s="141" customFormat="1" ht="19.5" customHeight="1">
      <c r="B26" s="157"/>
      <c r="C26" s="150" t="s">
        <v>90</v>
      </c>
      <c r="D26" s="237"/>
      <c r="E26" s="237"/>
      <c r="F26" s="237"/>
      <c r="G26" s="237"/>
      <c r="H26" s="237"/>
      <c r="I26" s="237"/>
      <c r="J26" s="237"/>
      <c r="K26" s="237"/>
      <c r="L26" s="237"/>
      <c r="M26" s="238"/>
      <c r="N26" s="237"/>
      <c r="O26" s="239"/>
    </row>
    <row r="27" spans="2:15" s="141" customFormat="1" ht="19.5" customHeight="1" thickBot="1">
      <c r="B27" s="159"/>
      <c r="C27" s="151" t="s">
        <v>91</v>
      </c>
      <c r="D27" s="232"/>
      <c r="E27" s="232"/>
      <c r="F27" s="232"/>
      <c r="G27" s="232"/>
      <c r="H27" s="232"/>
      <c r="I27" s="232"/>
      <c r="J27" s="232"/>
      <c r="K27" s="232"/>
      <c r="L27" s="232"/>
      <c r="M27" s="233"/>
      <c r="N27" s="232"/>
      <c r="O27" s="234"/>
    </row>
    <row r="28" ht="19.5" customHeight="1" thickBot="1">
      <c r="C28" s="56"/>
    </row>
    <row r="29" spans="2:16" ht="19.5" customHeight="1">
      <c r="B29" s="156"/>
      <c r="C29" s="143"/>
      <c r="D29" s="146" t="s">
        <v>93</v>
      </c>
      <c r="E29" s="146"/>
      <c r="F29" s="146"/>
      <c r="G29" s="146"/>
      <c r="H29" s="146"/>
      <c r="I29" s="146"/>
      <c r="J29" s="146"/>
      <c r="K29" s="146"/>
      <c r="L29" s="146"/>
      <c r="M29" s="146"/>
      <c r="N29" s="224"/>
      <c r="O29" s="147"/>
      <c r="P29" s="56"/>
    </row>
    <row r="30" spans="2:16" ht="19.5" customHeight="1">
      <c r="B30" s="157"/>
      <c r="C30" s="148"/>
      <c r="D30" s="142">
        <v>1</v>
      </c>
      <c r="E30" s="142">
        <f>+D30+1</f>
        <v>2</v>
      </c>
      <c r="F30" s="142">
        <f aca="true" t="shared" si="4" ref="F30:M30">+E30+1</f>
        <v>3</v>
      </c>
      <c r="G30" s="142">
        <f t="shared" si="4"/>
        <v>4</v>
      </c>
      <c r="H30" s="142">
        <f t="shared" si="4"/>
        <v>5</v>
      </c>
      <c r="I30" s="142">
        <f t="shared" si="4"/>
        <v>6</v>
      </c>
      <c r="J30" s="142">
        <f t="shared" si="4"/>
        <v>7</v>
      </c>
      <c r="K30" s="142">
        <f t="shared" si="4"/>
        <v>8</v>
      </c>
      <c r="L30" s="142">
        <f t="shared" si="4"/>
        <v>9</v>
      </c>
      <c r="M30" s="223">
        <f t="shared" si="4"/>
        <v>10</v>
      </c>
      <c r="N30" s="142">
        <f>+M30+1</f>
        <v>11</v>
      </c>
      <c r="O30" s="144">
        <f>+N30+1</f>
        <v>12</v>
      </c>
      <c r="P30" s="56"/>
    </row>
    <row r="31" spans="2:16" ht="19.5" customHeight="1" thickBot="1">
      <c r="B31" s="158" t="s">
        <v>46</v>
      </c>
      <c r="C31" s="153" t="s">
        <v>94</v>
      </c>
      <c r="D31" s="232"/>
      <c r="E31" s="232"/>
      <c r="F31" s="232"/>
      <c r="G31" s="232"/>
      <c r="H31" s="232"/>
      <c r="I31" s="232"/>
      <c r="J31" s="232"/>
      <c r="K31" s="232"/>
      <c r="L31" s="232"/>
      <c r="M31" s="233"/>
      <c r="N31" s="232"/>
      <c r="O31" s="234"/>
      <c r="P31" s="56"/>
    </row>
    <row r="32" spans="2:16" ht="19.5" customHeight="1">
      <c r="B32" s="157"/>
      <c r="C32" s="152" t="s">
        <v>85</v>
      </c>
      <c r="D32" s="235" t="s">
        <v>52</v>
      </c>
      <c r="E32" s="235" t="s">
        <v>60</v>
      </c>
      <c r="F32" s="235" t="s">
        <v>71</v>
      </c>
      <c r="G32" s="235" t="s">
        <v>62</v>
      </c>
      <c r="H32" s="235" t="s">
        <v>57</v>
      </c>
      <c r="I32" s="235" t="s">
        <v>51</v>
      </c>
      <c r="J32" s="235" t="s">
        <v>56</v>
      </c>
      <c r="K32" s="235" t="s">
        <v>50</v>
      </c>
      <c r="L32" s="235" t="s">
        <v>44</v>
      </c>
      <c r="M32" s="125" t="s">
        <v>45</v>
      </c>
      <c r="N32" s="235" t="s">
        <v>47</v>
      </c>
      <c r="O32" s="236" t="s">
        <v>49</v>
      </c>
      <c r="P32" s="56"/>
    </row>
    <row r="33" spans="2:16" ht="19.5" customHeight="1">
      <c r="B33" s="157"/>
      <c r="C33" s="149" t="s">
        <v>86</v>
      </c>
      <c r="D33" s="237" t="s">
        <v>110</v>
      </c>
      <c r="E33" s="237" t="s">
        <v>109</v>
      </c>
      <c r="F33" s="237" t="s">
        <v>110</v>
      </c>
      <c r="G33" s="237" t="s">
        <v>109</v>
      </c>
      <c r="H33" s="237" t="s">
        <v>110</v>
      </c>
      <c r="I33" s="237" t="s">
        <v>109</v>
      </c>
      <c r="J33" s="237" t="s">
        <v>110</v>
      </c>
      <c r="K33" s="237" t="s">
        <v>110</v>
      </c>
      <c r="L33" s="237" t="s">
        <v>109</v>
      </c>
      <c r="M33" s="238" t="s">
        <v>110</v>
      </c>
      <c r="N33" s="237" t="s">
        <v>109</v>
      </c>
      <c r="O33" s="239" t="s">
        <v>109</v>
      </c>
      <c r="P33" s="56"/>
    </row>
    <row r="34" spans="2:16" ht="19.5" customHeight="1">
      <c r="B34" s="157"/>
      <c r="C34" s="150" t="s">
        <v>87</v>
      </c>
      <c r="D34" s="237">
        <v>0</v>
      </c>
      <c r="E34" s="237">
        <v>1</v>
      </c>
      <c r="F34" s="237">
        <v>1</v>
      </c>
      <c r="G34" s="237">
        <v>1</v>
      </c>
      <c r="H34" s="237">
        <v>0</v>
      </c>
      <c r="I34" s="237">
        <v>1</v>
      </c>
      <c r="J34" s="237">
        <v>1</v>
      </c>
      <c r="K34" s="237">
        <v>1</v>
      </c>
      <c r="L34" s="237">
        <v>0.5</v>
      </c>
      <c r="M34" s="238">
        <v>1</v>
      </c>
      <c r="N34" s="237">
        <v>1</v>
      </c>
      <c r="O34" s="239">
        <v>1</v>
      </c>
      <c r="P34" s="56"/>
    </row>
    <row r="35" spans="2:16" ht="19.5" customHeight="1">
      <c r="B35" s="157"/>
      <c r="C35" s="150" t="s">
        <v>122</v>
      </c>
      <c r="D35" s="237">
        <v>0</v>
      </c>
      <c r="E35" s="237">
        <v>12</v>
      </c>
      <c r="F35" s="237">
        <v>20</v>
      </c>
      <c r="G35" s="237">
        <v>12</v>
      </c>
      <c r="H35" s="237">
        <v>0</v>
      </c>
      <c r="I35" s="237">
        <v>20</v>
      </c>
      <c r="J35" s="237">
        <v>16</v>
      </c>
      <c r="K35" s="237">
        <v>20</v>
      </c>
      <c r="L35" s="237">
        <v>12</v>
      </c>
      <c r="M35" s="238">
        <v>24</v>
      </c>
      <c r="N35" s="237">
        <v>24</v>
      </c>
      <c r="O35" s="239">
        <v>24</v>
      </c>
      <c r="P35" s="56"/>
    </row>
    <row r="36" spans="2:16" ht="19.5" customHeight="1" thickBot="1">
      <c r="B36" s="157"/>
      <c r="C36" s="151" t="s">
        <v>92</v>
      </c>
      <c r="D36" s="232">
        <f>+D35</f>
        <v>0</v>
      </c>
      <c r="E36" s="232">
        <f>+D36+E35</f>
        <v>12</v>
      </c>
      <c r="F36" s="232">
        <f>+E36+F35</f>
        <v>32</v>
      </c>
      <c r="G36" s="232">
        <f>+F36+G35</f>
        <v>44</v>
      </c>
      <c r="H36" s="232">
        <f>+G36+H35</f>
        <v>44</v>
      </c>
      <c r="I36" s="232">
        <f>+H36+I35</f>
        <v>64</v>
      </c>
      <c r="J36" s="232">
        <f aca="true" t="shared" si="5" ref="J36:O36">+I36+J35</f>
        <v>80</v>
      </c>
      <c r="K36" s="232">
        <f t="shared" si="5"/>
        <v>100</v>
      </c>
      <c r="L36" s="232">
        <f t="shared" si="5"/>
        <v>112</v>
      </c>
      <c r="M36" s="232">
        <f t="shared" si="5"/>
        <v>136</v>
      </c>
      <c r="N36" s="232">
        <f t="shared" si="5"/>
        <v>160</v>
      </c>
      <c r="O36" s="234">
        <f t="shared" si="5"/>
        <v>184</v>
      </c>
      <c r="P36" s="56"/>
    </row>
    <row r="37" spans="2:16" ht="19.5" customHeight="1">
      <c r="B37" s="157"/>
      <c r="C37" s="155"/>
      <c r="D37" s="235"/>
      <c r="E37" s="235"/>
      <c r="F37" s="235"/>
      <c r="G37" s="235"/>
      <c r="H37" s="235"/>
      <c r="I37" s="235"/>
      <c r="J37" s="235"/>
      <c r="K37" s="235"/>
      <c r="L37" s="235"/>
      <c r="M37" s="125"/>
      <c r="N37" s="235"/>
      <c r="O37" s="236"/>
      <c r="P37" s="56"/>
    </row>
    <row r="38" spans="2:16" ht="19.5" customHeight="1">
      <c r="B38" s="157"/>
      <c r="C38" s="150" t="s">
        <v>88</v>
      </c>
      <c r="D38" s="237"/>
      <c r="E38" s="237"/>
      <c r="F38" s="237"/>
      <c r="G38" s="237"/>
      <c r="H38" s="237"/>
      <c r="I38" s="237"/>
      <c r="J38" s="237"/>
      <c r="K38" s="237"/>
      <c r="L38" s="237"/>
      <c r="M38" s="238"/>
      <c r="N38" s="237"/>
      <c r="O38" s="239"/>
      <c r="P38" s="56"/>
    </row>
    <row r="39" spans="2:16" ht="19.5" customHeight="1">
      <c r="B39" s="157"/>
      <c r="C39" s="150" t="s">
        <v>89</v>
      </c>
      <c r="D39" s="237"/>
      <c r="E39" s="237"/>
      <c r="F39" s="237"/>
      <c r="G39" s="237"/>
      <c r="H39" s="237"/>
      <c r="I39" s="237"/>
      <c r="J39" s="237"/>
      <c r="K39" s="237"/>
      <c r="L39" s="237"/>
      <c r="M39" s="238"/>
      <c r="N39" s="237"/>
      <c r="O39" s="239"/>
      <c r="P39" s="56"/>
    </row>
    <row r="40" spans="2:16" ht="19.5" customHeight="1">
      <c r="B40" s="157"/>
      <c r="C40" s="150" t="s">
        <v>90</v>
      </c>
      <c r="D40" s="237"/>
      <c r="E40" s="237"/>
      <c r="F40" s="237"/>
      <c r="G40" s="237"/>
      <c r="H40" s="237"/>
      <c r="I40" s="237"/>
      <c r="J40" s="237"/>
      <c r="K40" s="237"/>
      <c r="L40" s="237"/>
      <c r="M40" s="238"/>
      <c r="N40" s="237"/>
      <c r="O40" s="239"/>
      <c r="P40" s="141"/>
    </row>
    <row r="41" spans="2:16" ht="19.5" customHeight="1" thickBot="1">
      <c r="B41" s="159"/>
      <c r="C41" s="151" t="s">
        <v>91</v>
      </c>
      <c r="D41" s="232"/>
      <c r="E41" s="232"/>
      <c r="F41" s="232"/>
      <c r="G41" s="232"/>
      <c r="H41" s="232"/>
      <c r="I41" s="232"/>
      <c r="J41" s="232"/>
      <c r="K41" s="232"/>
      <c r="L41" s="232"/>
      <c r="M41" s="233"/>
      <c r="N41" s="232"/>
      <c r="O41" s="234"/>
      <c r="P41" s="56"/>
    </row>
    <row r="42" ht="19.5" customHeight="1" thickBot="1">
      <c r="P42" s="56"/>
    </row>
    <row r="43" spans="2:16" ht="19.5" customHeight="1">
      <c r="B43" s="156"/>
      <c r="C43" s="143"/>
      <c r="D43" s="146" t="s">
        <v>93</v>
      </c>
      <c r="E43" s="146"/>
      <c r="F43" s="146"/>
      <c r="G43" s="146"/>
      <c r="H43" s="146"/>
      <c r="I43" s="146"/>
      <c r="J43" s="146"/>
      <c r="K43" s="146"/>
      <c r="L43" s="146"/>
      <c r="M43" s="146"/>
      <c r="N43" s="224"/>
      <c r="O43" s="147"/>
      <c r="P43" s="56"/>
    </row>
    <row r="44" spans="2:16" ht="19.5" customHeight="1">
      <c r="B44" s="157"/>
      <c r="C44" s="148"/>
      <c r="D44" s="142">
        <v>1</v>
      </c>
      <c r="E44" s="142">
        <f>+D44+1</f>
        <v>2</v>
      </c>
      <c r="F44" s="142">
        <f aca="true" t="shared" si="6" ref="F44:M44">+E44+1</f>
        <v>3</v>
      </c>
      <c r="G44" s="142">
        <f t="shared" si="6"/>
        <v>4</v>
      </c>
      <c r="H44" s="142">
        <f t="shared" si="6"/>
        <v>5</v>
      </c>
      <c r="I44" s="142">
        <f t="shared" si="6"/>
        <v>6</v>
      </c>
      <c r="J44" s="142">
        <f t="shared" si="6"/>
        <v>7</v>
      </c>
      <c r="K44" s="142">
        <f t="shared" si="6"/>
        <v>8</v>
      </c>
      <c r="L44" s="142">
        <f t="shared" si="6"/>
        <v>9</v>
      </c>
      <c r="M44" s="223">
        <f t="shared" si="6"/>
        <v>10</v>
      </c>
      <c r="N44" s="142">
        <f>+M44+1</f>
        <v>11</v>
      </c>
      <c r="O44" s="144">
        <f>+N44+1</f>
        <v>12</v>
      </c>
      <c r="P44" s="56"/>
    </row>
    <row r="45" spans="2:16" ht="19.5" customHeight="1" thickBot="1">
      <c r="B45" s="158" t="s">
        <v>47</v>
      </c>
      <c r="C45" s="153" t="s">
        <v>178</v>
      </c>
      <c r="D45" s="232"/>
      <c r="E45" s="232"/>
      <c r="F45" s="232"/>
      <c r="G45" s="232"/>
      <c r="H45" s="232"/>
      <c r="I45" s="232"/>
      <c r="J45" s="232"/>
      <c r="K45" s="232"/>
      <c r="L45" s="232"/>
      <c r="M45" s="233"/>
      <c r="N45" s="232"/>
      <c r="O45" s="234"/>
      <c r="P45" s="56"/>
    </row>
    <row r="46" spans="2:16" ht="19.5" customHeight="1">
      <c r="B46" s="157"/>
      <c r="C46" s="152" t="s">
        <v>85</v>
      </c>
      <c r="D46" s="235" t="s">
        <v>44</v>
      </c>
      <c r="E46" s="235" t="s">
        <v>71</v>
      </c>
      <c r="F46" s="235" t="s">
        <v>62</v>
      </c>
      <c r="G46" s="235" t="s">
        <v>57</v>
      </c>
      <c r="H46" s="235" t="s">
        <v>51</v>
      </c>
      <c r="I46" s="235" t="s">
        <v>60</v>
      </c>
      <c r="J46" s="235" t="s">
        <v>65</v>
      </c>
      <c r="K46" s="235" t="s">
        <v>44</v>
      </c>
      <c r="L46" s="235" t="s">
        <v>45</v>
      </c>
      <c r="M46" s="125" t="s">
        <v>49</v>
      </c>
      <c r="N46" s="235" t="s">
        <v>46</v>
      </c>
      <c r="O46" s="236" t="s">
        <v>60</v>
      </c>
      <c r="P46" s="141"/>
    </row>
    <row r="47" spans="2:16" ht="19.5" customHeight="1">
      <c r="B47" s="157"/>
      <c r="C47" s="149" t="s">
        <v>86</v>
      </c>
      <c r="D47" s="237" t="s">
        <v>110</v>
      </c>
      <c r="E47" s="237" t="s">
        <v>109</v>
      </c>
      <c r="F47" s="237" t="s">
        <v>110</v>
      </c>
      <c r="G47" s="237" t="s">
        <v>109</v>
      </c>
      <c r="H47" s="237" t="s">
        <v>110</v>
      </c>
      <c r="I47" s="237" t="s">
        <v>109</v>
      </c>
      <c r="J47" s="237" t="s">
        <v>110</v>
      </c>
      <c r="K47" s="237" t="s">
        <v>110</v>
      </c>
      <c r="L47" s="237" t="s">
        <v>109</v>
      </c>
      <c r="M47" s="238" t="s">
        <v>110</v>
      </c>
      <c r="N47" s="237" t="s">
        <v>110</v>
      </c>
      <c r="O47" s="239" t="s">
        <v>109</v>
      </c>
      <c r="P47" s="56"/>
    </row>
    <row r="48" spans="2:16" ht="19.5" customHeight="1">
      <c r="B48" s="157"/>
      <c r="C48" s="150" t="s">
        <v>87</v>
      </c>
      <c r="D48" s="237">
        <v>0.5</v>
      </c>
      <c r="E48" s="237">
        <v>1</v>
      </c>
      <c r="F48" s="237">
        <v>1</v>
      </c>
      <c r="G48" s="237">
        <v>0.5</v>
      </c>
      <c r="H48" s="237">
        <v>1</v>
      </c>
      <c r="I48" s="237">
        <v>1</v>
      </c>
      <c r="J48" s="237">
        <v>1</v>
      </c>
      <c r="K48" s="237">
        <v>0</v>
      </c>
      <c r="L48" s="237">
        <v>1</v>
      </c>
      <c r="M48" s="238">
        <v>0</v>
      </c>
      <c r="N48" s="237">
        <v>0</v>
      </c>
      <c r="O48" s="239">
        <v>1</v>
      </c>
      <c r="P48" s="56"/>
    </row>
    <row r="49" spans="2:16" ht="19.5" customHeight="1">
      <c r="B49" s="157"/>
      <c r="C49" s="150" t="s">
        <v>122</v>
      </c>
      <c r="D49" s="237">
        <v>12</v>
      </c>
      <c r="E49" s="237">
        <v>20</v>
      </c>
      <c r="F49" s="237">
        <v>12</v>
      </c>
      <c r="G49" s="237">
        <v>8</v>
      </c>
      <c r="H49" s="237">
        <v>20</v>
      </c>
      <c r="I49" s="237">
        <v>12</v>
      </c>
      <c r="J49" s="237">
        <v>12</v>
      </c>
      <c r="K49" s="237">
        <v>0</v>
      </c>
      <c r="L49" s="237">
        <v>24</v>
      </c>
      <c r="M49" s="238">
        <v>0</v>
      </c>
      <c r="N49" s="237">
        <v>0</v>
      </c>
      <c r="O49" s="239">
        <v>12</v>
      </c>
      <c r="P49" s="56"/>
    </row>
    <row r="50" spans="2:16" ht="19.5" customHeight="1" thickBot="1">
      <c r="B50" s="157"/>
      <c r="C50" s="151" t="s">
        <v>92</v>
      </c>
      <c r="D50" s="232">
        <f>+D49</f>
        <v>12</v>
      </c>
      <c r="E50" s="232">
        <f>+D50+E49</f>
        <v>32</v>
      </c>
      <c r="F50" s="232">
        <f>+E50+F49</f>
        <v>44</v>
      </c>
      <c r="G50" s="232">
        <f>+F50+G49</f>
        <v>52</v>
      </c>
      <c r="H50" s="232">
        <f>+G50+H49</f>
        <v>72</v>
      </c>
      <c r="I50" s="232">
        <f>+H50+I49</f>
        <v>84</v>
      </c>
      <c r="J50" s="232">
        <f aca="true" t="shared" si="7" ref="J50:O50">+I50+J49</f>
        <v>96</v>
      </c>
      <c r="K50" s="232">
        <f t="shared" si="7"/>
        <v>96</v>
      </c>
      <c r="L50" s="232">
        <f t="shared" si="7"/>
        <v>120</v>
      </c>
      <c r="M50" s="232">
        <f t="shared" si="7"/>
        <v>120</v>
      </c>
      <c r="N50" s="232">
        <f t="shared" si="7"/>
        <v>120</v>
      </c>
      <c r="O50" s="234">
        <f t="shared" si="7"/>
        <v>132</v>
      </c>
      <c r="P50" s="56"/>
    </row>
    <row r="51" spans="2:16" ht="19.5" customHeight="1">
      <c r="B51" s="157"/>
      <c r="C51" s="155"/>
      <c r="D51" s="235"/>
      <c r="E51" s="235"/>
      <c r="F51" s="235"/>
      <c r="G51" s="235"/>
      <c r="H51" s="235"/>
      <c r="I51" s="235"/>
      <c r="J51" s="235"/>
      <c r="K51" s="235"/>
      <c r="L51" s="235"/>
      <c r="M51" s="125"/>
      <c r="N51" s="235"/>
      <c r="O51" s="236"/>
      <c r="P51" s="56"/>
    </row>
    <row r="52" spans="2:16" ht="19.5" customHeight="1">
      <c r="B52" s="157"/>
      <c r="C52" s="150" t="s">
        <v>88</v>
      </c>
      <c r="D52" s="237"/>
      <c r="E52" s="237"/>
      <c r="F52" s="237"/>
      <c r="G52" s="237"/>
      <c r="H52" s="237"/>
      <c r="I52" s="237"/>
      <c r="J52" s="237"/>
      <c r="K52" s="237"/>
      <c r="L52" s="237"/>
      <c r="M52" s="238"/>
      <c r="N52" s="237"/>
      <c r="O52" s="239"/>
      <c r="P52" s="56"/>
    </row>
    <row r="53" spans="2:15" ht="19.5" customHeight="1">
      <c r="B53" s="157"/>
      <c r="C53" s="150" t="s">
        <v>89</v>
      </c>
      <c r="D53" s="237"/>
      <c r="E53" s="237"/>
      <c r="F53" s="237"/>
      <c r="G53" s="237"/>
      <c r="H53" s="237"/>
      <c r="I53" s="237"/>
      <c r="J53" s="237"/>
      <c r="K53" s="237"/>
      <c r="L53" s="237"/>
      <c r="M53" s="238"/>
      <c r="N53" s="237"/>
      <c r="O53" s="239"/>
    </row>
    <row r="54" spans="2:15" ht="19.5" customHeight="1">
      <c r="B54" s="157"/>
      <c r="C54" s="150" t="s">
        <v>90</v>
      </c>
      <c r="D54" s="237"/>
      <c r="E54" s="237"/>
      <c r="F54" s="237"/>
      <c r="G54" s="237"/>
      <c r="H54" s="237"/>
      <c r="I54" s="237"/>
      <c r="J54" s="237"/>
      <c r="K54" s="237"/>
      <c r="L54" s="237"/>
      <c r="M54" s="238"/>
      <c r="N54" s="237"/>
      <c r="O54" s="239"/>
    </row>
    <row r="55" spans="2:15" ht="19.5" customHeight="1" thickBot="1">
      <c r="B55" s="159"/>
      <c r="C55" s="151" t="s">
        <v>91</v>
      </c>
      <c r="D55" s="232"/>
      <c r="E55" s="232"/>
      <c r="F55" s="232"/>
      <c r="G55" s="232"/>
      <c r="H55" s="232"/>
      <c r="I55" s="232"/>
      <c r="J55" s="232"/>
      <c r="K55" s="232"/>
      <c r="L55" s="232"/>
      <c r="M55" s="233"/>
      <c r="N55" s="232"/>
      <c r="O55" s="234"/>
    </row>
    <row r="56" ht="19.5" customHeight="1" thickBot="1">
      <c r="C56" s="141"/>
    </row>
    <row r="57" spans="2:15" ht="19.5" customHeight="1">
      <c r="B57" s="156"/>
      <c r="C57" s="143"/>
      <c r="D57" s="146" t="s">
        <v>93</v>
      </c>
      <c r="E57" s="146"/>
      <c r="F57" s="146"/>
      <c r="G57" s="146"/>
      <c r="H57" s="146"/>
      <c r="I57" s="146"/>
      <c r="J57" s="146"/>
      <c r="K57" s="146"/>
      <c r="L57" s="146"/>
      <c r="M57" s="146"/>
      <c r="N57" s="224"/>
      <c r="O57" s="147"/>
    </row>
    <row r="58" spans="2:15" ht="19.5" customHeight="1">
      <c r="B58" s="157"/>
      <c r="C58" s="148"/>
      <c r="D58" s="142">
        <v>1</v>
      </c>
      <c r="E58" s="142">
        <f>+D58+1</f>
        <v>2</v>
      </c>
      <c r="F58" s="142">
        <f aca="true" t="shared" si="8" ref="F58:M58">+E58+1</f>
        <v>3</v>
      </c>
      <c r="G58" s="142">
        <f t="shared" si="8"/>
        <v>4</v>
      </c>
      <c r="H58" s="142">
        <f t="shared" si="8"/>
        <v>5</v>
      </c>
      <c r="I58" s="142">
        <f t="shared" si="8"/>
        <v>6</v>
      </c>
      <c r="J58" s="142">
        <f t="shared" si="8"/>
        <v>7</v>
      </c>
      <c r="K58" s="142">
        <f t="shared" si="8"/>
        <v>8</v>
      </c>
      <c r="L58" s="142">
        <f t="shared" si="8"/>
        <v>9</v>
      </c>
      <c r="M58" s="223">
        <f t="shared" si="8"/>
        <v>10</v>
      </c>
      <c r="N58" s="142">
        <f>+M58+1</f>
        <v>11</v>
      </c>
      <c r="O58" s="144">
        <f>+N58+1</f>
        <v>12</v>
      </c>
    </row>
    <row r="59" spans="2:15" ht="19.5" customHeight="1" thickBot="1">
      <c r="B59" s="158" t="s">
        <v>48</v>
      </c>
      <c r="C59" s="153" t="s">
        <v>156</v>
      </c>
      <c r="D59" s="232"/>
      <c r="E59" s="232"/>
      <c r="F59" s="232"/>
      <c r="G59" s="232"/>
      <c r="H59" s="232"/>
      <c r="I59" s="232"/>
      <c r="J59" s="232"/>
      <c r="K59" s="232"/>
      <c r="L59" s="232"/>
      <c r="M59" s="233"/>
      <c r="N59" s="232"/>
      <c r="O59" s="234"/>
    </row>
    <row r="60" spans="2:15" ht="19.5" customHeight="1">
      <c r="B60" s="157"/>
      <c r="C60" s="152" t="s">
        <v>85</v>
      </c>
      <c r="D60" s="235" t="s">
        <v>111</v>
      </c>
      <c r="E60" s="235" t="s">
        <v>111</v>
      </c>
      <c r="F60" s="235" t="s">
        <v>111</v>
      </c>
      <c r="G60" s="235" t="s">
        <v>111</v>
      </c>
      <c r="H60" s="235" t="s">
        <v>111</v>
      </c>
      <c r="I60" s="235" t="s">
        <v>111</v>
      </c>
      <c r="J60" s="235" t="s">
        <v>50</v>
      </c>
      <c r="K60" s="235" t="s">
        <v>52</v>
      </c>
      <c r="L60" s="235" t="s">
        <v>65</v>
      </c>
      <c r="M60" s="125" t="s">
        <v>60</v>
      </c>
      <c r="N60" s="235" t="s">
        <v>56</v>
      </c>
      <c r="O60" s="236" t="s">
        <v>45</v>
      </c>
    </row>
    <row r="61" spans="2:15" ht="19.5" customHeight="1">
      <c r="B61" s="157"/>
      <c r="C61" s="149" t="s">
        <v>86</v>
      </c>
      <c r="D61" s="237"/>
      <c r="E61" s="237"/>
      <c r="F61" s="237"/>
      <c r="G61" s="237"/>
      <c r="H61" s="237"/>
      <c r="I61" s="237"/>
      <c r="J61" s="237" t="s">
        <v>109</v>
      </c>
      <c r="K61" s="237" t="s">
        <v>110</v>
      </c>
      <c r="L61" s="237" t="s">
        <v>109</v>
      </c>
      <c r="M61" s="238" t="s">
        <v>110</v>
      </c>
      <c r="N61" s="237" t="s">
        <v>109</v>
      </c>
      <c r="O61" s="239" t="s">
        <v>109</v>
      </c>
    </row>
    <row r="62" spans="2:15" ht="19.5" customHeight="1">
      <c r="B62" s="157"/>
      <c r="C62" s="150" t="s">
        <v>87</v>
      </c>
      <c r="D62" s="237"/>
      <c r="E62" s="237"/>
      <c r="F62" s="237"/>
      <c r="G62" s="237"/>
      <c r="H62" s="237"/>
      <c r="I62" s="237"/>
      <c r="J62" s="237">
        <v>0</v>
      </c>
      <c r="K62" s="237">
        <v>1</v>
      </c>
      <c r="L62" s="237">
        <v>0.5</v>
      </c>
      <c r="M62" s="238">
        <v>1</v>
      </c>
      <c r="N62" s="237">
        <v>1</v>
      </c>
      <c r="O62" s="239">
        <v>0</v>
      </c>
    </row>
    <row r="63" spans="2:15" ht="19.5" customHeight="1">
      <c r="B63" s="157"/>
      <c r="C63" s="150" t="s">
        <v>122</v>
      </c>
      <c r="D63" s="237">
        <v>9</v>
      </c>
      <c r="E63" s="237">
        <v>9</v>
      </c>
      <c r="F63" s="237">
        <v>9</v>
      </c>
      <c r="G63" s="237">
        <v>9</v>
      </c>
      <c r="H63" s="237">
        <v>9</v>
      </c>
      <c r="I63" s="237">
        <v>9</v>
      </c>
      <c r="J63" s="237">
        <v>0</v>
      </c>
      <c r="K63" s="237">
        <v>20</v>
      </c>
      <c r="L63" s="237">
        <v>6</v>
      </c>
      <c r="M63" s="238">
        <v>12</v>
      </c>
      <c r="N63" s="237">
        <v>16</v>
      </c>
      <c r="O63" s="239">
        <v>0</v>
      </c>
    </row>
    <row r="64" spans="2:15" ht="19.5" customHeight="1" thickBot="1">
      <c r="B64" s="157"/>
      <c r="C64" s="151" t="s">
        <v>92</v>
      </c>
      <c r="D64" s="232">
        <f>+D63</f>
        <v>9</v>
      </c>
      <c r="E64" s="232">
        <f>+D64+E63</f>
        <v>18</v>
      </c>
      <c r="F64" s="232">
        <f>+E64+F63</f>
        <v>27</v>
      </c>
      <c r="G64" s="232">
        <f>+F64+G63</f>
        <v>36</v>
      </c>
      <c r="H64" s="232">
        <f>+G64+H63</f>
        <v>45</v>
      </c>
      <c r="I64" s="232">
        <f>+H64+I63</f>
        <v>54</v>
      </c>
      <c r="J64" s="232">
        <f aca="true" t="shared" si="9" ref="J64:O64">+I64+J63</f>
        <v>54</v>
      </c>
      <c r="K64" s="232">
        <f t="shared" si="9"/>
        <v>74</v>
      </c>
      <c r="L64" s="232">
        <f t="shared" si="9"/>
        <v>80</v>
      </c>
      <c r="M64" s="232">
        <f t="shared" si="9"/>
        <v>92</v>
      </c>
      <c r="N64" s="232">
        <f t="shared" si="9"/>
        <v>108</v>
      </c>
      <c r="O64" s="234">
        <f t="shared" si="9"/>
        <v>108</v>
      </c>
    </row>
    <row r="65" spans="2:15" ht="19.5" customHeight="1">
      <c r="B65" s="157"/>
      <c r="C65" s="155"/>
      <c r="D65" s="235"/>
      <c r="E65" s="235"/>
      <c r="F65" s="235"/>
      <c r="G65" s="235"/>
      <c r="H65" s="235"/>
      <c r="I65" s="235"/>
      <c r="J65" s="235"/>
      <c r="K65" s="235"/>
      <c r="L65" s="235"/>
      <c r="M65" s="125"/>
      <c r="N65" s="235"/>
      <c r="O65" s="236"/>
    </row>
    <row r="66" spans="2:15" ht="19.5" customHeight="1">
      <c r="B66" s="157"/>
      <c r="C66" s="150" t="s">
        <v>88</v>
      </c>
      <c r="D66" s="237"/>
      <c r="E66" s="237"/>
      <c r="F66" s="237"/>
      <c r="G66" s="237"/>
      <c r="H66" s="237"/>
      <c r="I66" s="237"/>
      <c r="J66" s="237"/>
      <c r="K66" s="237"/>
      <c r="L66" s="237"/>
      <c r="M66" s="238"/>
      <c r="N66" s="237"/>
      <c r="O66" s="239"/>
    </row>
    <row r="67" spans="2:15" ht="19.5" customHeight="1">
      <c r="B67" s="157"/>
      <c r="C67" s="150" t="s">
        <v>89</v>
      </c>
      <c r="D67" s="237"/>
      <c r="E67" s="237"/>
      <c r="F67" s="237"/>
      <c r="G67" s="237"/>
      <c r="H67" s="237"/>
      <c r="I67" s="237"/>
      <c r="J67" s="237"/>
      <c r="K67" s="237"/>
      <c r="L67" s="237"/>
      <c r="M67" s="238"/>
      <c r="N67" s="237"/>
      <c r="O67" s="239"/>
    </row>
    <row r="68" spans="2:15" ht="19.5" customHeight="1">
      <c r="B68" s="157"/>
      <c r="C68" s="150" t="s">
        <v>90</v>
      </c>
      <c r="D68" s="237"/>
      <c r="E68" s="237"/>
      <c r="F68" s="237"/>
      <c r="G68" s="237"/>
      <c r="H68" s="237"/>
      <c r="I68" s="237"/>
      <c r="J68" s="237"/>
      <c r="K68" s="237"/>
      <c r="L68" s="237"/>
      <c r="M68" s="238"/>
      <c r="N68" s="237"/>
      <c r="O68" s="239"/>
    </row>
    <row r="69" spans="2:15" ht="19.5" customHeight="1" thickBot="1">
      <c r="B69" s="159"/>
      <c r="C69" s="151" t="s">
        <v>91</v>
      </c>
      <c r="D69" s="232"/>
      <c r="E69" s="232"/>
      <c r="F69" s="232"/>
      <c r="G69" s="232"/>
      <c r="H69" s="232"/>
      <c r="I69" s="232"/>
      <c r="J69" s="232"/>
      <c r="K69" s="232"/>
      <c r="L69" s="232"/>
      <c r="M69" s="233"/>
      <c r="N69" s="232"/>
      <c r="O69" s="234"/>
    </row>
    <row r="70" ht="19.5" customHeight="1" thickBot="1"/>
    <row r="71" spans="2:15" ht="19.5" customHeight="1">
      <c r="B71" s="156"/>
      <c r="C71" s="143"/>
      <c r="D71" s="146" t="s">
        <v>93</v>
      </c>
      <c r="E71" s="146"/>
      <c r="F71" s="146"/>
      <c r="G71" s="146"/>
      <c r="H71" s="146"/>
      <c r="I71" s="146"/>
      <c r="J71" s="146"/>
      <c r="K71" s="146"/>
      <c r="L71" s="146"/>
      <c r="M71" s="146"/>
      <c r="N71" s="224"/>
      <c r="O71" s="147"/>
    </row>
    <row r="72" spans="2:15" ht="19.5" customHeight="1">
      <c r="B72" s="157"/>
      <c r="C72" s="148"/>
      <c r="D72" s="142">
        <v>1</v>
      </c>
      <c r="E72" s="142">
        <f>+D72+1</f>
        <v>2</v>
      </c>
      <c r="F72" s="142">
        <f aca="true" t="shared" si="10" ref="F72:M72">+E72+1</f>
        <v>3</v>
      </c>
      <c r="G72" s="142">
        <f t="shared" si="10"/>
        <v>4</v>
      </c>
      <c r="H72" s="142">
        <f t="shared" si="10"/>
        <v>5</v>
      </c>
      <c r="I72" s="142">
        <f t="shared" si="10"/>
        <v>6</v>
      </c>
      <c r="J72" s="142">
        <f t="shared" si="10"/>
        <v>7</v>
      </c>
      <c r="K72" s="142">
        <f t="shared" si="10"/>
        <v>8</v>
      </c>
      <c r="L72" s="142">
        <f t="shared" si="10"/>
        <v>9</v>
      </c>
      <c r="M72" s="223">
        <f t="shared" si="10"/>
        <v>10</v>
      </c>
      <c r="N72" s="142">
        <f>+M72+1</f>
        <v>11</v>
      </c>
      <c r="O72" s="144">
        <f>+N72+1</f>
        <v>12</v>
      </c>
    </row>
    <row r="73" spans="2:15" ht="19.5" customHeight="1" thickBot="1">
      <c r="B73" s="158" t="s">
        <v>49</v>
      </c>
      <c r="C73" s="153" t="s">
        <v>169</v>
      </c>
      <c r="D73" s="232"/>
      <c r="E73" s="232"/>
      <c r="F73" s="232"/>
      <c r="G73" s="232"/>
      <c r="H73" s="232"/>
      <c r="I73" s="232"/>
      <c r="J73" s="232"/>
      <c r="K73" s="232"/>
      <c r="L73" s="232"/>
      <c r="M73" s="233"/>
      <c r="N73" s="232"/>
      <c r="O73" s="234"/>
    </row>
    <row r="74" spans="2:15" ht="19.5" customHeight="1">
      <c r="B74" s="157"/>
      <c r="C74" s="152" t="s">
        <v>85</v>
      </c>
      <c r="D74" s="235" t="s">
        <v>111</v>
      </c>
      <c r="E74" s="235" t="s">
        <v>111</v>
      </c>
      <c r="F74" s="235" t="s">
        <v>111</v>
      </c>
      <c r="G74" s="235" t="s">
        <v>111</v>
      </c>
      <c r="H74" s="235" t="s">
        <v>111</v>
      </c>
      <c r="I74" s="235" t="s">
        <v>111</v>
      </c>
      <c r="J74" s="235" t="s">
        <v>52</v>
      </c>
      <c r="K74" s="235" t="s">
        <v>65</v>
      </c>
      <c r="L74" s="235" t="s">
        <v>56</v>
      </c>
      <c r="M74" s="125" t="s">
        <v>47</v>
      </c>
      <c r="N74" s="235" t="s">
        <v>44</v>
      </c>
      <c r="O74" s="236" t="s">
        <v>46</v>
      </c>
    </row>
    <row r="75" spans="2:15" ht="19.5" customHeight="1">
      <c r="B75" s="157"/>
      <c r="C75" s="149" t="s">
        <v>86</v>
      </c>
      <c r="D75" s="237"/>
      <c r="E75" s="237"/>
      <c r="F75" s="237"/>
      <c r="G75" s="237"/>
      <c r="H75" s="237"/>
      <c r="I75" s="237"/>
      <c r="J75" s="237" t="s">
        <v>109</v>
      </c>
      <c r="K75" s="237" t="s">
        <v>109</v>
      </c>
      <c r="L75" s="237" t="s">
        <v>110</v>
      </c>
      <c r="M75" s="238" t="s">
        <v>109</v>
      </c>
      <c r="N75" s="237" t="s">
        <v>110</v>
      </c>
      <c r="O75" s="239" t="s">
        <v>110</v>
      </c>
    </row>
    <row r="76" spans="2:15" ht="19.5" customHeight="1">
      <c r="B76" s="157"/>
      <c r="C76" s="150" t="s">
        <v>87</v>
      </c>
      <c r="D76" s="237"/>
      <c r="E76" s="237"/>
      <c r="F76" s="237"/>
      <c r="G76" s="237"/>
      <c r="H76" s="237"/>
      <c r="I76" s="237"/>
      <c r="J76" s="237">
        <v>1</v>
      </c>
      <c r="K76" s="237">
        <v>1</v>
      </c>
      <c r="L76" s="237">
        <v>1</v>
      </c>
      <c r="M76" s="238">
        <v>1</v>
      </c>
      <c r="N76" s="237">
        <v>0.5</v>
      </c>
      <c r="O76" s="239">
        <v>0</v>
      </c>
    </row>
    <row r="77" spans="2:15" ht="19.5" customHeight="1">
      <c r="B77" s="157"/>
      <c r="C77" s="150" t="s">
        <v>122</v>
      </c>
      <c r="D77" s="237">
        <v>9</v>
      </c>
      <c r="E77" s="237">
        <v>9</v>
      </c>
      <c r="F77" s="237">
        <v>9</v>
      </c>
      <c r="G77" s="237">
        <v>9</v>
      </c>
      <c r="H77" s="237">
        <v>9</v>
      </c>
      <c r="I77" s="237">
        <v>9</v>
      </c>
      <c r="J77" s="237">
        <v>20</v>
      </c>
      <c r="K77" s="237">
        <v>12</v>
      </c>
      <c r="L77" s="237">
        <v>16</v>
      </c>
      <c r="M77" s="238">
        <v>24</v>
      </c>
      <c r="N77" s="237">
        <v>12</v>
      </c>
      <c r="O77" s="239">
        <v>0</v>
      </c>
    </row>
    <row r="78" spans="2:15" ht="19.5" customHeight="1" thickBot="1">
      <c r="B78" s="157"/>
      <c r="C78" s="151" t="s">
        <v>92</v>
      </c>
      <c r="D78" s="232">
        <f>+D77</f>
        <v>9</v>
      </c>
      <c r="E78" s="232">
        <f>+D78+E77</f>
        <v>18</v>
      </c>
      <c r="F78" s="232">
        <f>+E78+F77</f>
        <v>27</v>
      </c>
      <c r="G78" s="232">
        <f>+F78+G77</f>
        <v>36</v>
      </c>
      <c r="H78" s="232">
        <f>+G78+H77</f>
        <v>45</v>
      </c>
      <c r="I78" s="232">
        <f>+H78+I77</f>
        <v>54</v>
      </c>
      <c r="J78" s="232">
        <f aca="true" t="shared" si="11" ref="J78:O78">+I78+J77</f>
        <v>74</v>
      </c>
      <c r="K78" s="232">
        <f t="shared" si="11"/>
        <v>86</v>
      </c>
      <c r="L78" s="232">
        <f t="shared" si="11"/>
        <v>102</v>
      </c>
      <c r="M78" s="232">
        <f t="shared" si="11"/>
        <v>126</v>
      </c>
      <c r="N78" s="232">
        <f t="shared" si="11"/>
        <v>138</v>
      </c>
      <c r="O78" s="234">
        <f t="shared" si="11"/>
        <v>138</v>
      </c>
    </row>
    <row r="79" spans="2:15" ht="19.5" customHeight="1">
      <c r="B79" s="157"/>
      <c r="C79" s="155"/>
      <c r="D79" s="235"/>
      <c r="E79" s="235"/>
      <c r="F79" s="235"/>
      <c r="G79" s="235"/>
      <c r="H79" s="235"/>
      <c r="I79" s="235"/>
      <c r="J79" s="235"/>
      <c r="K79" s="235"/>
      <c r="L79" s="235"/>
      <c r="M79" s="125"/>
      <c r="N79" s="235"/>
      <c r="O79" s="236"/>
    </row>
    <row r="80" spans="2:15" ht="19.5" customHeight="1">
      <c r="B80" s="157"/>
      <c r="C80" s="150" t="s">
        <v>88</v>
      </c>
      <c r="D80" s="237"/>
      <c r="E80" s="237"/>
      <c r="F80" s="237"/>
      <c r="G80" s="237"/>
      <c r="H80" s="237"/>
      <c r="I80" s="237"/>
      <c r="J80" s="237"/>
      <c r="K80" s="237"/>
      <c r="L80" s="237"/>
      <c r="M80" s="238"/>
      <c r="N80" s="237"/>
      <c r="O80" s="239"/>
    </row>
    <row r="81" spans="2:15" ht="19.5" customHeight="1">
      <c r="B81" s="157"/>
      <c r="C81" s="150" t="s">
        <v>89</v>
      </c>
      <c r="D81" s="237"/>
      <c r="E81" s="237"/>
      <c r="F81" s="237"/>
      <c r="G81" s="237"/>
      <c r="H81" s="237"/>
      <c r="I81" s="237"/>
      <c r="J81" s="237"/>
      <c r="K81" s="237"/>
      <c r="L81" s="237"/>
      <c r="M81" s="238"/>
      <c r="N81" s="237"/>
      <c r="O81" s="239"/>
    </row>
    <row r="82" spans="2:15" ht="19.5" customHeight="1">
      <c r="B82" s="157"/>
      <c r="C82" s="150" t="s">
        <v>90</v>
      </c>
      <c r="D82" s="237"/>
      <c r="E82" s="237"/>
      <c r="F82" s="237"/>
      <c r="G82" s="237"/>
      <c r="H82" s="237"/>
      <c r="I82" s="237"/>
      <c r="J82" s="237"/>
      <c r="K82" s="237"/>
      <c r="L82" s="237"/>
      <c r="M82" s="238"/>
      <c r="N82" s="237"/>
      <c r="O82" s="239"/>
    </row>
    <row r="83" spans="2:15" ht="19.5" customHeight="1" thickBot="1">
      <c r="B83" s="159"/>
      <c r="C83" s="151" t="s">
        <v>91</v>
      </c>
      <c r="D83" s="232"/>
      <c r="E83" s="232"/>
      <c r="F83" s="232"/>
      <c r="G83" s="232"/>
      <c r="H83" s="232"/>
      <c r="I83" s="232"/>
      <c r="J83" s="232"/>
      <c r="K83" s="232"/>
      <c r="L83" s="232"/>
      <c r="M83" s="233"/>
      <c r="N83" s="232"/>
      <c r="O83" s="234"/>
    </row>
    <row r="84" ht="19.5" customHeight="1" thickBot="1"/>
    <row r="85" spans="2:15" ht="19.5" customHeight="1">
      <c r="B85" s="156"/>
      <c r="C85" s="143"/>
      <c r="D85" s="146" t="s">
        <v>93</v>
      </c>
      <c r="E85" s="146"/>
      <c r="F85" s="146"/>
      <c r="G85" s="146"/>
      <c r="H85" s="146"/>
      <c r="I85" s="146"/>
      <c r="J85" s="146"/>
      <c r="K85" s="146"/>
      <c r="L85" s="146"/>
      <c r="M85" s="146"/>
      <c r="N85" s="224"/>
      <c r="O85" s="147"/>
    </row>
    <row r="86" spans="2:15" ht="19.5" customHeight="1">
      <c r="B86" s="157"/>
      <c r="C86" s="148"/>
      <c r="D86" s="142">
        <v>1</v>
      </c>
      <c r="E86" s="142">
        <f>+D86+1</f>
        <v>2</v>
      </c>
      <c r="F86" s="142">
        <f aca="true" t="shared" si="12" ref="F86:M86">+E86+1</f>
        <v>3</v>
      </c>
      <c r="G86" s="142">
        <f t="shared" si="12"/>
        <v>4</v>
      </c>
      <c r="H86" s="142">
        <f t="shared" si="12"/>
        <v>5</v>
      </c>
      <c r="I86" s="142">
        <f t="shared" si="12"/>
        <v>6</v>
      </c>
      <c r="J86" s="142">
        <f t="shared" si="12"/>
        <v>7</v>
      </c>
      <c r="K86" s="142">
        <f t="shared" si="12"/>
        <v>8</v>
      </c>
      <c r="L86" s="142">
        <f t="shared" si="12"/>
        <v>9</v>
      </c>
      <c r="M86" s="223">
        <f t="shared" si="12"/>
        <v>10</v>
      </c>
      <c r="N86" s="142">
        <f>+M86+1</f>
        <v>11</v>
      </c>
      <c r="O86" s="144">
        <f>+N86+1</f>
        <v>12</v>
      </c>
    </row>
    <row r="87" spans="2:15" ht="19.5" customHeight="1" thickBot="1">
      <c r="B87" s="158" t="s">
        <v>50</v>
      </c>
      <c r="C87" s="153" t="s">
        <v>164</v>
      </c>
      <c r="D87" s="232"/>
      <c r="E87" s="232"/>
      <c r="F87" s="232"/>
      <c r="G87" s="232"/>
      <c r="H87" s="232"/>
      <c r="I87" s="232"/>
      <c r="J87" s="232"/>
      <c r="K87" s="232"/>
      <c r="L87" s="232"/>
      <c r="M87" s="233"/>
      <c r="N87" s="232"/>
      <c r="O87" s="234"/>
    </row>
    <row r="88" spans="2:15" ht="19.5" customHeight="1">
      <c r="B88" s="157"/>
      <c r="C88" s="152" t="s">
        <v>85</v>
      </c>
      <c r="D88" s="235" t="s">
        <v>111</v>
      </c>
      <c r="E88" s="235" t="s">
        <v>111</v>
      </c>
      <c r="F88" s="235" t="s">
        <v>111</v>
      </c>
      <c r="G88" s="235" t="s">
        <v>111</v>
      </c>
      <c r="H88" s="235" t="s">
        <v>111</v>
      </c>
      <c r="I88" s="235" t="s">
        <v>111</v>
      </c>
      <c r="J88" s="235" t="s">
        <v>48</v>
      </c>
      <c r="K88" s="235" t="s">
        <v>46</v>
      </c>
      <c r="L88" s="235" t="s">
        <v>64</v>
      </c>
      <c r="M88" s="125" t="s">
        <v>44</v>
      </c>
      <c r="N88" s="235" t="s">
        <v>65</v>
      </c>
      <c r="O88" s="236" t="s">
        <v>52</v>
      </c>
    </row>
    <row r="89" spans="2:15" ht="19.5" customHeight="1">
      <c r="B89" s="157"/>
      <c r="C89" s="149" t="s">
        <v>86</v>
      </c>
      <c r="D89" s="237"/>
      <c r="E89" s="237"/>
      <c r="F89" s="237"/>
      <c r="G89" s="237"/>
      <c r="H89" s="237"/>
      <c r="I89" s="237"/>
      <c r="J89" s="237" t="s">
        <v>110</v>
      </c>
      <c r="K89" s="237" t="s">
        <v>109</v>
      </c>
      <c r="L89" s="237" t="s">
        <v>110</v>
      </c>
      <c r="M89" s="238" t="s">
        <v>109</v>
      </c>
      <c r="N89" s="237" t="s">
        <v>110</v>
      </c>
      <c r="O89" s="239" t="s">
        <v>110</v>
      </c>
    </row>
    <row r="90" spans="2:15" ht="19.5" customHeight="1">
      <c r="B90" s="157"/>
      <c r="C90" s="150" t="s">
        <v>87</v>
      </c>
      <c r="D90" s="237"/>
      <c r="E90" s="237"/>
      <c r="F90" s="237"/>
      <c r="G90" s="237"/>
      <c r="H90" s="237"/>
      <c r="I90" s="237"/>
      <c r="J90" s="237">
        <v>1</v>
      </c>
      <c r="K90" s="237">
        <v>0</v>
      </c>
      <c r="L90" s="237">
        <v>1</v>
      </c>
      <c r="M90" s="238">
        <v>1</v>
      </c>
      <c r="N90" s="237">
        <v>1</v>
      </c>
      <c r="O90" s="239">
        <v>1</v>
      </c>
    </row>
    <row r="91" spans="2:15" ht="19.5" customHeight="1">
      <c r="B91" s="157"/>
      <c r="C91" s="150" t="s">
        <v>122</v>
      </c>
      <c r="D91" s="237">
        <v>10</v>
      </c>
      <c r="E91" s="237">
        <v>10</v>
      </c>
      <c r="F91" s="237">
        <v>10</v>
      </c>
      <c r="G91" s="237">
        <v>10</v>
      </c>
      <c r="H91" s="237">
        <v>10</v>
      </c>
      <c r="I91" s="237">
        <v>10</v>
      </c>
      <c r="J91" s="237">
        <v>28</v>
      </c>
      <c r="K91" s="237">
        <v>0</v>
      </c>
      <c r="L91" s="237">
        <v>16</v>
      </c>
      <c r="M91" s="238">
        <v>28</v>
      </c>
      <c r="N91" s="237">
        <v>16</v>
      </c>
      <c r="O91" s="239">
        <v>24</v>
      </c>
    </row>
    <row r="92" spans="2:15" ht="19.5" customHeight="1" thickBot="1">
      <c r="B92" s="157"/>
      <c r="C92" s="151" t="s">
        <v>92</v>
      </c>
      <c r="D92" s="232">
        <f>+D91</f>
        <v>10</v>
      </c>
      <c r="E92" s="232">
        <f>+D92+E91</f>
        <v>20</v>
      </c>
      <c r="F92" s="232">
        <f>+E92+F91</f>
        <v>30</v>
      </c>
      <c r="G92" s="232">
        <f>+F92+G91</f>
        <v>40</v>
      </c>
      <c r="H92" s="232">
        <f>+G92+H91</f>
        <v>50</v>
      </c>
      <c r="I92" s="232">
        <f>+H92+I91</f>
        <v>60</v>
      </c>
      <c r="J92" s="232">
        <f aca="true" t="shared" si="13" ref="J92:O92">+I92+J91</f>
        <v>88</v>
      </c>
      <c r="K92" s="232">
        <f t="shared" si="13"/>
        <v>88</v>
      </c>
      <c r="L92" s="232">
        <f t="shared" si="13"/>
        <v>104</v>
      </c>
      <c r="M92" s="232">
        <f t="shared" si="13"/>
        <v>132</v>
      </c>
      <c r="N92" s="232">
        <f t="shared" si="13"/>
        <v>148</v>
      </c>
      <c r="O92" s="234">
        <f t="shared" si="13"/>
        <v>172</v>
      </c>
    </row>
    <row r="93" spans="2:15" ht="19.5" customHeight="1">
      <c r="B93" s="157"/>
      <c r="C93" s="155"/>
      <c r="D93" s="235"/>
      <c r="E93" s="235"/>
      <c r="F93" s="235"/>
      <c r="G93" s="235"/>
      <c r="H93" s="235"/>
      <c r="I93" s="235"/>
      <c r="J93" s="235"/>
      <c r="K93" s="235"/>
      <c r="L93" s="235"/>
      <c r="M93" s="125"/>
      <c r="N93" s="235"/>
      <c r="O93" s="236"/>
    </row>
    <row r="94" spans="2:15" ht="19.5" customHeight="1">
      <c r="B94" s="157"/>
      <c r="C94" s="150" t="s">
        <v>88</v>
      </c>
      <c r="D94" s="237"/>
      <c r="E94" s="237"/>
      <c r="F94" s="237"/>
      <c r="G94" s="237"/>
      <c r="H94" s="237"/>
      <c r="I94" s="237"/>
      <c r="J94" s="237"/>
      <c r="K94" s="237"/>
      <c r="L94" s="237"/>
      <c r="M94" s="238"/>
      <c r="N94" s="237"/>
      <c r="O94" s="239"/>
    </row>
    <row r="95" spans="2:15" ht="19.5" customHeight="1">
      <c r="B95" s="157"/>
      <c r="C95" s="150" t="s">
        <v>89</v>
      </c>
      <c r="D95" s="237"/>
      <c r="E95" s="237"/>
      <c r="F95" s="237"/>
      <c r="G95" s="237"/>
      <c r="H95" s="237"/>
      <c r="I95" s="237"/>
      <c r="J95" s="237"/>
      <c r="K95" s="237"/>
      <c r="L95" s="237"/>
      <c r="M95" s="238"/>
      <c r="N95" s="237"/>
      <c r="O95" s="239"/>
    </row>
    <row r="96" spans="2:15" ht="19.5" customHeight="1">
      <c r="B96" s="157"/>
      <c r="C96" s="150" t="s">
        <v>90</v>
      </c>
      <c r="D96" s="237"/>
      <c r="E96" s="237"/>
      <c r="F96" s="237"/>
      <c r="G96" s="237"/>
      <c r="H96" s="237"/>
      <c r="I96" s="237"/>
      <c r="J96" s="237"/>
      <c r="K96" s="237"/>
      <c r="L96" s="237"/>
      <c r="M96" s="238"/>
      <c r="N96" s="237"/>
      <c r="O96" s="239"/>
    </row>
    <row r="97" spans="2:15" ht="19.5" customHeight="1" thickBot="1">
      <c r="B97" s="159"/>
      <c r="C97" s="151" t="s">
        <v>91</v>
      </c>
      <c r="D97" s="232"/>
      <c r="E97" s="232"/>
      <c r="F97" s="232"/>
      <c r="G97" s="232"/>
      <c r="H97" s="232"/>
      <c r="I97" s="232"/>
      <c r="J97" s="232"/>
      <c r="K97" s="232"/>
      <c r="L97" s="232"/>
      <c r="M97" s="233"/>
      <c r="N97" s="232"/>
      <c r="O97" s="234"/>
    </row>
    <row r="98" ht="19.5" customHeight="1" thickBot="1"/>
    <row r="99" spans="2:15" ht="19.5" customHeight="1">
      <c r="B99" s="156"/>
      <c r="C99" s="143"/>
      <c r="D99" s="146" t="s">
        <v>93</v>
      </c>
      <c r="E99" s="146"/>
      <c r="F99" s="146"/>
      <c r="G99" s="146"/>
      <c r="H99" s="146"/>
      <c r="I99" s="146"/>
      <c r="J99" s="146"/>
      <c r="K99" s="146"/>
      <c r="L99" s="146"/>
      <c r="M99" s="146"/>
      <c r="N99" s="224"/>
      <c r="O99" s="147"/>
    </row>
    <row r="100" spans="2:15" ht="19.5" customHeight="1">
      <c r="B100" s="157"/>
      <c r="C100" s="148"/>
      <c r="D100" s="142">
        <v>1</v>
      </c>
      <c r="E100" s="142">
        <f>+D100+1</f>
        <v>2</v>
      </c>
      <c r="F100" s="142">
        <f aca="true" t="shared" si="14" ref="F100:M100">+E100+1</f>
        <v>3</v>
      </c>
      <c r="G100" s="142">
        <f t="shared" si="14"/>
        <v>4</v>
      </c>
      <c r="H100" s="142">
        <f t="shared" si="14"/>
        <v>5</v>
      </c>
      <c r="I100" s="142">
        <f t="shared" si="14"/>
        <v>6</v>
      </c>
      <c r="J100" s="142">
        <f t="shared" si="14"/>
        <v>7</v>
      </c>
      <c r="K100" s="142">
        <f t="shared" si="14"/>
        <v>8</v>
      </c>
      <c r="L100" s="142">
        <f t="shared" si="14"/>
        <v>9</v>
      </c>
      <c r="M100" s="223">
        <f t="shared" si="14"/>
        <v>10</v>
      </c>
      <c r="N100" s="142">
        <f>+M100+1</f>
        <v>11</v>
      </c>
      <c r="O100" s="144">
        <f>+N100+1</f>
        <v>12</v>
      </c>
    </row>
    <row r="101" spans="2:15" ht="19.5" customHeight="1" thickBot="1">
      <c r="B101" s="158" t="s">
        <v>51</v>
      </c>
      <c r="C101" s="153" t="s">
        <v>205</v>
      </c>
      <c r="D101" s="232"/>
      <c r="E101" s="232"/>
      <c r="F101" s="232"/>
      <c r="G101" s="232"/>
      <c r="H101" s="232"/>
      <c r="I101" s="232"/>
      <c r="J101" s="232"/>
      <c r="K101" s="232"/>
      <c r="L101" s="232"/>
      <c r="M101" s="233"/>
      <c r="N101" s="232"/>
      <c r="O101" s="234"/>
    </row>
    <row r="102" spans="2:15" ht="19.5" customHeight="1">
      <c r="B102" s="157"/>
      <c r="C102" s="152" t="s">
        <v>85</v>
      </c>
      <c r="D102" s="235" t="s">
        <v>71</v>
      </c>
      <c r="E102" s="235" t="s">
        <v>62</v>
      </c>
      <c r="F102" s="235" t="s">
        <v>57</v>
      </c>
      <c r="G102" s="235" t="s">
        <v>44</v>
      </c>
      <c r="H102" s="235" t="s">
        <v>47</v>
      </c>
      <c r="I102" s="235" t="s">
        <v>46</v>
      </c>
      <c r="J102" s="235" t="s">
        <v>111</v>
      </c>
      <c r="K102" s="235" t="s">
        <v>111</v>
      </c>
      <c r="L102" s="235" t="s">
        <v>111</v>
      </c>
      <c r="M102" s="235" t="s">
        <v>111</v>
      </c>
      <c r="N102" s="235" t="s">
        <v>111</v>
      </c>
      <c r="O102" s="236" t="s">
        <v>111</v>
      </c>
    </row>
    <row r="103" spans="2:15" ht="19.5" customHeight="1">
      <c r="B103" s="157"/>
      <c r="C103" s="149" t="s">
        <v>86</v>
      </c>
      <c r="D103" s="237" t="s">
        <v>109</v>
      </c>
      <c r="E103" s="237" t="s">
        <v>109</v>
      </c>
      <c r="F103" s="237" t="s">
        <v>110</v>
      </c>
      <c r="G103" s="237" t="s">
        <v>110</v>
      </c>
      <c r="H103" s="237" t="s">
        <v>109</v>
      </c>
      <c r="I103" s="237" t="s">
        <v>110</v>
      </c>
      <c r="J103" s="237"/>
      <c r="K103" s="237"/>
      <c r="L103" s="237"/>
      <c r="M103" s="238"/>
      <c r="N103" s="237"/>
      <c r="O103" s="239"/>
    </row>
    <row r="104" spans="2:15" ht="19.5" customHeight="1">
      <c r="B104" s="157"/>
      <c r="C104" s="150" t="s">
        <v>87</v>
      </c>
      <c r="D104" s="237">
        <v>1</v>
      </c>
      <c r="E104" s="237">
        <v>1</v>
      </c>
      <c r="F104" s="237">
        <v>1</v>
      </c>
      <c r="G104" s="237">
        <v>0</v>
      </c>
      <c r="H104" s="237">
        <v>0</v>
      </c>
      <c r="I104" s="237">
        <v>0</v>
      </c>
      <c r="J104" s="237"/>
      <c r="K104" s="237"/>
      <c r="L104" s="237"/>
      <c r="M104" s="238"/>
      <c r="N104" s="237"/>
      <c r="O104" s="239"/>
    </row>
    <row r="105" spans="2:15" ht="19.5" customHeight="1">
      <c r="B105" s="157"/>
      <c r="C105" s="150" t="s">
        <v>122</v>
      </c>
      <c r="D105" s="237">
        <v>24</v>
      </c>
      <c r="E105" s="237">
        <v>16</v>
      </c>
      <c r="F105" s="237">
        <v>20</v>
      </c>
      <c r="G105" s="237">
        <v>0</v>
      </c>
      <c r="H105" s="237">
        <v>0</v>
      </c>
      <c r="I105" s="237">
        <v>0</v>
      </c>
      <c r="J105" s="237">
        <v>10</v>
      </c>
      <c r="K105" s="237">
        <v>10</v>
      </c>
      <c r="L105" s="237">
        <v>10</v>
      </c>
      <c r="M105" s="237">
        <v>10</v>
      </c>
      <c r="N105" s="237">
        <v>10</v>
      </c>
      <c r="O105" s="239">
        <v>10</v>
      </c>
    </row>
    <row r="106" spans="2:15" ht="19.5" customHeight="1" thickBot="1">
      <c r="B106" s="157"/>
      <c r="C106" s="151" t="s">
        <v>92</v>
      </c>
      <c r="D106" s="232">
        <f>+D105</f>
        <v>24</v>
      </c>
      <c r="E106" s="232">
        <f>+D106+E105</f>
        <v>40</v>
      </c>
      <c r="F106" s="232">
        <f>+E106+F105</f>
        <v>60</v>
      </c>
      <c r="G106" s="232">
        <f>+F106+G105</f>
        <v>60</v>
      </c>
      <c r="H106" s="232">
        <f>+G106+H105</f>
        <v>60</v>
      </c>
      <c r="I106" s="232">
        <f>+H106+I105</f>
        <v>60</v>
      </c>
      <c r="J106" s="232">
        <f aca="true" t="shared" si="15" ref="J106:O106">+I106+J105</f>
        <v>70</v>
      </c>
      <c r="K106" s="232">
        <f t="shared" si="15"/>
        <v>80</v>
      </c>
      <c r="L106" s="232">
        <f t="shared" si="15"/>
        <v>90</v>
      </c>
      <c r="M106" s="232">
        <f t="shared" si="15"/>
        <v>100</v>
      </c>
      <c r="N106" s="232">
        <f t="shared" si="15"/>
        <v>110</v>
      </c>
      <c r="O106" s="234">
        <f t="shared" si="15"/>
        <v>120</v>
      </c>
    </row>
    <row r="107" spans="2:15" ht="19.5" customHeight="1">
      <c r="B107" s="157"/>
      <c r="C107" s="155"/>
      <c r="D107" s="235"/>
      <c r="E107" s="235"/>
      <c r="F107" s="235"/>
      <c r="G107" s="235"/>
      <c r="H107" s="235"/>
      <c r="I107" s="235"/>
      <c r="J107" s="235"/>
      <c r="K107" s="235"/>
      <c r="L107" s="235"/>
      <c r="M107" s="125"/>
      <c r="N107" s="235"/>
      <c r="O107" s="236"/>
    </row>
    <row r="108" spans="2:15" ht="19.5" customHeight="1">
      <c r="B108" s="157"/>
      <c r="C108" s="150" t="s">
        <v>88</v>
      </c>
      <c r="D108" s="237"/>
      <c r="E108" s="237"/>
      <c r="F108" s="237"/>
      <c r="G108" s="237"/>
      <c r="H108" s="237"/>
      <c r="I108" s="237"/>
      <c r="J108" s="237"/>
      <c r="K108" s="237"/>
      <c r="L108" s="237"/>
      <c r="M108" s="238"/>
      <c r="N108" s="237"/>
      <c r="O108" s="239"/>
    </row>
    <row r="109" spans="2:15" ht="19.5" customHeight="1">
      <c r="B109" s="157"/>
      <c r="C109" s="150" t="s">
        <v>89</v>
      </c>
      <c r="D109" s="237"/>
      <c r="E109" s="237"/>
      <c r="F109" s="237"/>
      <c r="G109" s="237"/>
      <c r="H109" s="237"/>
      <c r="I109" s="237"/>
      <c r="J109" s="237"/>
      <c r="K109" s="237"/>
      <c r="L109" s="237"/>
      <c r="M109" s="238"/>
      <c r="N109" s="237"/>
      <c r="O109" s="239"/>
    </row>
    <row r="110" spans="2:15" ht="19.5" customHeight="1">
      <c r="B110" s="157"/>
      <c r="C110" s="150" t="s">
        <v>90</v>
      </c>
      <c r="D110" s="237"/>
      <c r="E110" s="237"/>
      <c r="F110" s="237"/>
      <c r="G110" s="237"/>
      <c r="H110" s="237"/>
      <c r="I110" s="237"/>
      <c r="J110" s="237"/>
      <c r="K110" s="237"/>
      <c r="L110" s="237"/>
      <c r="M110" s="238"/>
      <c r="N110" s="237"/>
      <c r="O110" s="239"/>
    </row>
    <row r="111" spans="2:15" ht="19.5" customHeight="1" thickBot="1">
      <c r="B111" s="159"/>
      <c r="C111" s="151" t="s">
        <v>91</v>
      </c>
      <c r="D111" s="232"/>
      <c r="E111" s="232"/>
      <c r="F111" s="232"/>
      <c r="G111" s="232"/>
      <c r="H111" s="232"/>
      <c r="I111" s="232"/>
      <c r="J111" s="232"/>
      <c r="K111" s="232"/>
      <c r="L111" s="232"/>
      <c r="M111" s="233"/>
      <c r="N111" s="232"/>
      <c r="O111" s="234"/>
    </row>
    <row r="112" ht="19.5" customHeight="1" thickBot="1"/>
    <row r="113" spans="2:15" ht="19.5" customHeight="1">
      <c r="B113" s="156"/>
      <c r="C113" s="143"/>
      <c r="D113" s="146" t="s">
        <v>93</v>
      </c>
      <c r="E113" s="146"/>
      <c r="F113" s="146"/>
      <c r="G113" s="146"/>
      <c r="H113" s="146"/>
      <c r="I113" s="146"/>
      <c r="J113" s="146"/>
      <c r="K113" s="146"/>
      <c r="L113" s="146"/>
      <c r="M113" s="146"/>
      <c r="N113" s="224"/>
      <c r="O113" s="147"/>
    </row>
    <row r="114" spans="2:15" ht="19.5" customHeight="1">
      <c r="B114" s="225" t="s">
        <v>45</v>
      </c>
      <c r="C114" s="148"/>
      <c r="D114" s="142">
        <v>1</v>
      </c>
      <c r="E114" s="142">
        <f>+D114+1</f>
        <v>2</v>
      </c>
      <c r="F114" s="142">
        <f aca="true" t="shared" si="16" ref="F114:M114">+E114+1</f>
        <v>3</v>
      </c>
      <c r="G114" s="142">
        <f t="shared" si="16"/>
        <v>4</v>
      </c>
      <c r="H114" s="142">
        <f t="shared" si="16"/>
        <v>5</v>
      </c>
      <c r="I114" s="142">
        <f t="shared" si="16"/>
        <v>6</v>
      </c>
      <c r="J114" s="142">
        <f t="shared" si="16"/>
        <v>7</v>
      </c>
      <c r="K114" s="142">
        <f t="shared" si="16"/>
        <v>8</v>
      </c>
      <c r="L114" s="142">
        <f t="shared" si="16"/>
        <v>9</v>
      </c>
      <c r="M114" s="223">
        <f t="shared" si="16"/>
        <v>10</v>
      </c>
      <c r="N114" s="142">
        <f>+M114+1</f>
        <v>11</v>
      </c>
      <c r="O114" s="144">
        <f>+N114+1</f>
        <v>12</v>
      </c>
    </row>
    <row r="115" spans="2:15" ht="19.5" customHeight="1" thickBot="1">
      <c r="B115" s="226" t="s">
        <v>52</v>
      </c>
      <c r="C115" s="153" t="s">
        <v>150</v>
      </c>
      <c r="D115" s="232"/>
      <c r="E115" s="232"/>
      <c r="F115" s="232"/>
      <c r="G115" s="232"/>
      <c r="H115" s="232"/>
      <c r="I115" s="232"/>
      <c r="J115" s="232"/>
      <c r="K115" s="232"/>
      <c r="L115" s="232"/>
      <c r="M115" s="233"/>
      <c r="N115" s="232"/>
      <c r="O115" s="234"/>
    </row>
    <row r="116" spans="2:15" ht="19.5" customHeight="1">
      <c r="B116" s="157"/>
      <c r="C116" s="152" t="s">
        <v>85</v>
      </c>
      <c r="D116" s="235" t="s">
        <v>46</v>
      </c>
      <c r="E116" s="235" t="s">
        <v>57</v>
      </c>
      <c r="F116" s="235" t="s">
        <v>44</v>
      </c>
      <c r="G116" s="235" t="s">
        <v>60</v>
      </c>
      <c r="H116" s="235" t="s">
        <v>45</v>
      </c>
      <c r="I116" s="235" t="s">
        <v>71</v>
      </c>
      <c r="J116" s="235" t="s">
        <v>44</v>
      </c>
      <c r="K116" s="235" t="s">
        <v>64</v>
      </c>
      <c r="L116" s="235" t="s">
        <v>47</v>
      </c>
      <c r="M116" s="125" t="s">
        <v>46</v>
      </c>
      <c r="N116" s="235" t="s">
        <v>60</v>
      </c>
      <c r="O116" s="236" t="s">
        <v>48</v>
      </c>
    </row>
    <row r="117" spans="2:15" ht="19.5" customHeight="1">
      <c r="B117" s="157"/>
      <c r="C117" s="149" t="s">
        <v>86</v>
      </c>
      <c r="D117" s="237" t="s">
        <v>109</v>
      </c>
      <c r="E117" s="237" t="s">
        <v>109</v>
      </c>
      <c r="F117" s="237" t="s">
        <v>110</v>
      </c>
      <c r="G117" s="237" t="s">
        <v>110</v>
      </c>
      <c r="H117" s="237" t="s">
        <v>109</v>
      </c>
      <c r="I117" s="237" t="s">
        <v>110</v>
      </c>
      <c r="J117" s="237" t="s">
        <v>109</v>
      </c>
      <c r="K117" s="237" t="s">
        <v>110</v>
      </c>
      <c r="L117" s="237" t="s">
        <v>110</v>
      </c>
      <c r="M117" s="238" t="s">
        <v>109</v>
      </c>
      <c r="N117" s="237" t="s">
        <v>109</v>
      </c>
      <c r="O117" s="239" t="s">
        <v>110</v>
      </c>
    </row>
    <row r="118" spans="2:15" ht="19.5" customHeight="1">
      <c r="B118" s="157"/>
      <c r="C118" s="150" t="s">
        <v>87</v>
      </c>
      <c r="D118" s="237">
        <v>1</v>
      </c>
      <c r="E118" s="237">
        <v>0.5</v>
      </c>
      <c r="F118" s="237">
        <v>0</v>
      </c>
      <c r="G118" s="237">
        <v>0</v>
      </c>
      <c r="H118" s="237">
        <v>1</v>
      </c>
      <c r="I118" s="237">
        <v>1</v>
      </c>
      <c r="J118" s="237">
        <v>0</v>
      </c>
      <c r="K118" s="237">
        <v>1</v>
      </c>
      <c r="L118" s="237">
        <v>0</v>
      </c>
      <c r="M118" s="238">
        <v>0</v>
      </c>
      <c r="N118" s="237">
        <v>0</v>
      </c>
      <c r="O118" s="239">
        <v>1</v>
      </c>
    </row>
    <row r="119" spans="2:15" ht="19.5" customHeight="1">
      <c r="B119" s="157"/>
      <c r="C119" s="150" t="s">
        <v>122</v>
      </c>
      <c r="D119" s="237">
        <v>28</v>
      </c>
      <c r="E119" s="237">
        <v>10</v>
      </c>
      <c r="F119" s="237">
        <v>0</v>
      </c>
      <c r="G119" s="237">
        <v>0</v>
      </c>
      <c r="H119" s="237">
        <v>28</v>
      </c>
      <c r="I119" s="237">
        <v>24</v>
      </c>
      <c r="J119" s="237">
        <v>0</v>
      </c>
      <c r="K119" s="237">
        <v>12</v>
      </c>
      <c r="L119" s="237">
        <v>0</v>
      </c>
      <c r="M119" s="238">
        <v>0</v>
      </c>
      <c r="N119" s="237">
        <v>0</v>
      </c>
      <c r="O119" s="239">
        <v>24</v>
      </c>
    </row>
    <row r="120" spans="2:15" ht="19.5" customHeight="1" thickBot="1">
      <c r="B120" s="157"/>
      <c r="C120" s="151" t="s">
        <v>92</v>
      </c>
      <c r="D120" s="232">
        <f>+D119</f>
        <v>28</v>
      </c>
      <c r="E120" s="232">
        <f>+D120+E119</f>
        <v>38</v>
      </c>
      <c r="F120" s="232">
        <f>+E120+F119</f>
        <v>38</v>
      </c>
      <c r="G120" s="232">
        <f>+F120+G119</f>
        <v>38</v>
      </c>
      <c r="H120" s="232">
        <f>+G120+H119</f>
        <v>66</v>
      </c>
      <c r="I120" s="232">
        <f>+H120+I119</f>
        <v>90</v>
      </c>
      <c r="J120" s="232">
        <f aca="true" t="shared" si="17" ref="J120:O120">+I120+J119</f>
        <v>90</v>
      </c>
      <c r="K120" s="232">
        <f t="shared" si="17"/>
        <v>102</v>
      </c>
      <c r="L120" s="232">
        <f t="shared" si="17"/>
        <v>102</v>
      </c>
      <c r="M120" s="232">
        <f t="shared" si="17"/>
        <v>102</v>
      </c>
      <c r="N120" s="232">
        <f t="shared" si="17"/>
        <v>102</v>
      </c>
      <c r="O120" s="234">
        <f t="shared" si="17"/>
        <v>126</v>
      </c>
    </row>
    <row r="121" spans="2:15" ht="19.5" customHeight="1">
      <c r="B121" s="157"/>
      <c r="C121" s="155"/>
      <c r="D121" s="235"/>
      <c r="E121" s="235"/>
      <c r="F121" s="235"/>
      <c r="G121" s="235"/>
      <c r="H121" s="235"/>
      <c r="I121" s="235"/>
      <c r="J121" s="235"/>
      <c r="K121" s="235"/>
      <c r="L121" s="235"/>
      <c r="M121" s="125"/>
      <c r="N121" s="235"/>
      <c r="O121" s="236"/>
    </row>
    <row r="122" spans="2:15" ht="19.5" customHeight="1">
      <c r="B122" s="157"/>
      <c r="C122" s="150" t="s">
        <v>88</v>
      </c>
      <c r="D122" s="237"/>
      <c r="E122" s="237"/>
      <c r="F122" s="237"/>
      <c r="G122" s="237"/>
      <c r="H122" s="237"/>
      <c r="I122" s="237"/>
      <c r="J122" s="237"/>
      <c r="K122" s="237"/>
      <c r="L122" s="237"/>
      <c r="M122" s="238"/>
      <c r="N122" s="237"/>
      <c r="O122" s="239"/>
    </row>
    <row r="123" spans="2:15" ht="19.5" customHeight="1">
      <c r="B123" s="157"/>
      <c r="C123" s="150" t="s">
        <v>89</v>
      </c>
      <c r="D123" s="237"/>
      <c r="E123" s="237"/>
      <c r="F123" s="237"/>
      <c r="G123" s="237"/>
      <c r="H123" s="237"/>
      <c r="I123" s="237"/>
      <c r="J123" s="237"/>
      <c r="K123" s="237"/>
      <c r="L123" s="237"/>
      <c r="M123" s="238"/>
      <c r="N123" s="237"/>
      <c r="O123" s="239"/>
    </row>
    <row r="124" spans="2:15" ht="19.5" customHeight="1">
      <c r="B124" s="157"/>
      <c r="C124" s="150" t="s">
        <v>90</v>
      </c>
      <c r="D124" s="237"/>
      <c r="E124" s="237"/>
      <c r="F124" s="237"/>
      <c r="G124" s="237"/>
      <c r="H124" s="237"/>
      <c r="I124" s="237"/>
      <c r="J124" s="237"/>
      <c r="K124" s="237"/>
      <c r="L124" s="237"/>
      <c r="M124" s="238"/>
      <c r="N124" s="237"/>
      <c r="O124" s="239"/>
    </row>
    <row r="125" spans="2:15" ht="19.5" customHeight="1" thickBot="1">
      <c r="B125" s="159"/>
      <c r="C125" s="151" t="s">
        <v>91</v>
      </c>
      <c r="D125" s="232"/>
      <c r="E125" s="232"/>
      <c r="F125" s="232"/>
      <c r="G125" s="232"/>
      <c r="H125" s="232"/>
      <c r="I125" s="232"/>
      <c r="J125" s="232"/>
      <c r="K125" s="232"/>
      <c r="L125" s="232"/>
      <c r="M125" s="233"/>
      <c r="N125" s="232"/>
      <c r="O125" s="234"/>
    </row>
    <row r="126" ht="19.5" customHeight="1" thickBot="1"/>
    <row r="127" spans="2:15" ht="19.5" customHeight="1">
      <c r="B127" s="156"/>
      <c r="C127" s="143"/>
      <c r="D127" s="146" t="s">
        <v>93</v>
      </c>
      <c r="E127" s="146"/>
      <c r="F127" s="146"/>
      <c r="G127" s="146"/>
      <c r="H127" s="146"/>
      <c r="I127" s="146"/>
      <c r="J127" s="146"/>
      <c r="K127" s="146"/>
      <c r="L127" s="146"/>
      <c r="M127" s="146"/>
      <c r="N127" s="224"/>
      <c r="O127" s="147"/>
    </row>
    <row r="128" spans="2:15" ht="19.5" customHeight="1">
      <c r="B128" s="157"/>
      <c r="C128" s="148"/>
      <c r="D128" s="142">
        <v>1</v>
      </c>
      <c r="E128" s="142">
        <f>+D128+1</f>
        <v>2</v>
      </c>
      <c r="F128" s="142">
        <f aca="true" t="shared" si="18" ref="F128:M128">+E128+1</f>
        <v>3</v>
      </c>
      <c r="G128" s="142">
        <f t="shared" si="18"/>
        <v>4</v>
      </c>
      <c r="H128" s="142">
        <f t="shared" si="18"/>
        <v>5</v>
      </c>
      <c r="I128" s="142">
        <f t="shared" si="18"/>
        <v>6</v>
      </c>
      <c r="J128" s="142">
        <f t="shared" si="18"/>
        <v>7</v>
      </c>
      <c r="K128" s="142">
        <f t="shared" si="18"/>
        <v>8</v>
      </c>
      <c r="L128" s="142">
        <f t="shared" si="18"/>
        <v>9</v>
      </c>
      <c r="M128" s="223">
        <f t="shared" si="18"/>
        <v>10</v>
      </c>
      <c r="N128" s="142">
        <f>+M128+1</f>
        <v>11</v>
      </c>
      <c r="O128" s="144">
        <f>+N128+1</f>
        <v>12</v>
      </c>
    </row>
    <row r="129" spans="2:15" ht="19.5" customHeight="1" thickBot="1">
      <c r="B129" s="158" t="s">
        <v>53</v>
      </c>
      <c r="C129" s="153" t="s">
        <v>186</v>
      </c>
      <c r="D129" s="232"/>
      <c r="E129" s="232"/>
      <c r="F129" s="232"/>
      <c r="G129" s="232"/>
      <c r="H129" s="232"/>
      <c r="I129" s="232"/>
      <c r="J129" s="232"/>
      <c r="K129" s="232"/>
      <c r="L129" s="232"/>
      <c r="M129" s="233"/>
      <c r="N129" s="232"/>
      <c r="O129" s="234"/>
    </row>
    <row r="130" spans="2:15" ht="19.5" customHeight="1">
      <c r="B130" s="157"/>
      <c r="C130" s="152" t="s">
        <v>85</v>
      </c>
      <c r="D130" s="235" t="s">
        <v>111</v>
      </c>
      <c r="E130" s="235" t="s">
        <v>111</v>
      </c>
      <c r="F130" s="235" t="s">
        <v>111</v>
      </c>
      <c r="G130" s="235" t="s">
        <v>111</v>
      </c>
      <c r="H130" s="235" t="s">
        <v>111</v>
      </c>
      <c r="I130" s="235" t="s">
        <v>111</v>
      </c>
      <c r="J130" s="235" t="s">
        <v>111</v>
      </c>
      <c r="K130" s="235" t="s">
        <v>111</v>
      </c>
      <c r="L130" s="235" t="s">
        <v>111</v>
      </c>
      <c r="M130" s="235" t="s">
        <v>111</v>
      </c>
      <c r="N130" s="235" t="s">
        <v>111</v>
      </c>
      <c r="O130" s="236" t="s">
        <v>111</v>
      </c>
    </row>
    <row r="131" spans="2:15" ht="19.5" customHeight="1">
      <c r="B131" s="157"/>
      <c r="C131" s="149" t="s">
        <v>86</v>
      </c>
      <c r="D131" s="237"/>
      <c r="E131" s="237"/>
      <c r="F131" s="237"/>
      <c r="G131" s="237"/>
      <c r="H131" s="237"/>
      <c r="I131" s="237"/>
      <c r="J131" s="237"/>
      <c r="K131" s="237"/>
      <c r="L131" s="237"/>
      <c r="M131" s="238"/>
      <c r="N131" s="237"/>
      <c r="O131" s="239"/>
    </row>
    <row r="132" spans="2:15" ht="19.5" customHeight="1">
      <c r="B132" s="157"/>
      <c r="C132" s="150" t="s">
        <v>87</v>
      </c>
      <c r="D132" s="237"/>
      <c r="E132" s="237"/>
      <c r="F132" s="237"/>
      <c r="G132" s="237"/>
      <c r="H132" s="237"/>
      <c r="I132" s="237"/>
      <c r="J132" s="237"/>
      <c r="K132" s="237"/>
      <c r="L132" s="237"/>
      <c r="M132" s="238"/>
      <c r="N132" s="237"/>
      <c r="O132" s="239"/>
    </row>
    <row r="133" spans="2:15" ht="19.5" customHeight="1">
      <c r="B133" s="157"/>
      <c r="C133" s="150" t="s">
        <v>122</v>
      </c>
      <c r="D133" s="237"/>
      <c r="E133" s="237"/>
      <c r="F133" s="237"/>
      <c r="G133" s="237"/>
      <c r="H133" s="237"/>
      <c r="I133" s="237"/>
      <c r="J133" s="237"/>
      <c r="K133" s="237"/>
      <c r="L133" s="237"/>
      <c r="M133" s="238"/>
      <c r="N133" s="237"/>
      <c r="O133" s="239"/>
    </row>
    <row r="134" spans="2:15" ht="19.5" customHeight="1" thickBot="1">
      <c r="B134" s="157"/>
      <c r="C134" s="151" t="s">
        <v>92</v>
      </c>
      <c r="D134" s="232">
        <f>+D133</f>
        <v>0</v>
      </c>
      <c r="E134" s="232">
        <f>+D134+E133</f>
        <v>0</v>
      </c>
      <c r="F134" s="232">
        <f>+E134+F133</f>
        <v>0</v>
      </c>
      <c r="G134" s="232">
        <f>+F134+G133</f>
        <v>0</v>
      </c>
      <c r="H134" s="232">
        <f>+G134+H133</f>
        <v>0</v>
      </c>
      <c r="I134" s="232">
        <f>+H134+I133</f>
        <v>0</v>
      </c>
      <c r="J134" s="232">
        <f aca="true" t="shared" si="19" ref="J134:O134">+I134+J133</f>
        <v>0</v>
      </c>
      <c r="K134" s="232">
        <f t="shared" si="19"/>
        <v>0</v>
      </c>
      <c r="L134" s="232">
        <f t="shared" si="19"/>
        <v>0</v>
      </c>
      <c r="M134" s="232">
        <f t="shared" si="19"/>
        <v>0</v>
      </c>
      <c r="N134" s="232">
        <f t="shared" si="19"/>
        <v>0</v>
      </c>
      <c r="O134" s="234">
        <f t="shared" si="19"/>
        <v>0</v>
      </c>
    </row>
    <row r="135" spans="2:15" ht="19.5" customHeight="1">
      <c r="B135" s="157"/>
      <c r="C135" s="155"/>
      <c r="D135" s="235"/>
      <c r="E135" s="235"/>
      <c r="F135" s="235"/>
      <c r="G135" s="235"/>
      <c r="H135" s="235"/>
      <c r="I135" s="235"/>
      <c r="J135" s="235"/>
      <c r="K135" s="235"/>
      <c r="L135" s="235"/>
      <c r="M135" s="125"/>
      <c r="N135" s="235"/>
      <c r="O135" s="236"/>
    </row>
    <row r="136" spans="2:16" ht="19.5" customHeight="1">
      <c r="B136" s="157"/>
      <c r="C136" s="150" t="s">
        <v>88</v>
      </c>
      <c r="D136" s="237"/>
      <c r="E136" s="237"/>
      <c r="F136" s="237"/>
      <c r="G136" s="237"/>
      <c r="H136" s="237"/>
      <c r="I136" s="237"/>
      <c r="J136" s="237"/>
      <c r="K136" s="237"/>
      <c r="L136" s="237"/>
      <c r="M136" s="238"/>
      <c r="N136" s="237"/>
      <c r="O136" s="239"/>
      <c r="P136" s="56"/>
    </row>
    <row r="137" spans="2:16" ht="19.5" customHeight="1">
      <c r="B137" s="157"/>
      <c r="C137" s="150" t="s">
        <v>89</v>
      </c>
      <c r="D137" s="237"/>
      <c r="E137" s="237"/>
      <c r="F137" s="237"/>
      <c r="G137" s="237"/>
      <c r="H137" s="237"/>
      <c r="I137" s="237"/>
      <c r="J137" s="237"/>
      <c r="K137" s="237"/>
      <c r="L137" s="237"/>
      <c r="M137" s="238"/>
      <c r="N137" s="237"/>
      <c r="O137" s="239"/>
      <c r="P137" s="56"/>
    </row>
    <row r="138" spans="2:16" ht="19.5" customHeight="1">
      <c r="B138" s="157"/>
      <c r="C138" s="150" t="s">
        <v>90</v>
      </c>
      <c r="D138" s="237"/>
      <c r="E138" s="237"/>
      <c r="F138" s="237"/>
      <c r="G138" s="237"/>
      <c r="H138" s="237"/>
      <c r="I138" s="237"/>
      <c r="J138" s="237"/>
      <c r="K138" s="237"/>
      <c r="L138" s="237"/>
      <c r="M138" s="238"/>
      <c r="N138" s="237"/>
      <c r="O138" s="239"/>
      <c r="P138" s="56"/>
    </row>
    <row r="139" spans="2:16" ht="19.5" customHeight="1" thickBot="1">
      <c r="B139" s="159"/>
      <c r="C139" s="151" t="s">
        <v>91</v>
      </c>
      <c r="D139" s="232"/>
      <c r="E139" s="232"/>
      <c r="F139" s="232"/>
      <c r="G139" s="232"/>
      <c r="H139" s="232"/>
      <c r="I139" s="232"/>
      <c r="J139" s="232"/>
      <c r="K139" s="232"/>
      <c r="L139" s="232"/>
      <c r="M139" s="233"/>
      <c r="N139" s="232"/>
      <c r="O139" s="234"/>
      <c r="P139" s="56"/>
    </row>
    <row r="140" ht="19.5" customHeight="1" thickBot="1">
      <c r="P140" s="56"/>
    </row>
    <row r="141" spans="2:16" ht="19.5" customHeight="1">
      <c r="B141" s="156"/>
      <c r="C141" s="143"/>
      <c r="D141" s="146" t="s">
        <v>93</v>
      </c>
      <c r="E141" s="146"/>
      <c r="F141" s="146"/>
      <c r="G141" s="146"/>
      <c r="H141" s="146"/>
      <c r="I141" s="146"/>
      <c r="J141" s="146"/>
      <c r="K141" s="146"/>
      <c r="L141" s="146"/>
      <c r="M141" s="146"/>
      <c r="N141" s="224"/>
      <c r="O141" s="147"/>
      <c r="P141" s="56"/>
    </row>
    <row r="142" spans="2:16" ht="19.5" customHeight="1">
      <c r="B142" s="157"/>
      <c r="C142" s="148"/>
      <c r="D142" s="142">
        <v>1</v>
      </c>
      <c r="E142" s="142">
        <f>+D142+1</f>
        <v>2</v>
      </c>
      <c r="F142" s="142">
        <f aca="true" t="shared" si="20" ref="F142:M142">+E142+1</f>
        <v>3</v>
      </c>
      <c r="G142" s="142">
        <f t="shared" si="20"/>
        <v>4</v>
      </c>
      <c r="H142" s="142">
        <f t="shared" si="20"/>
        <v>5</v>
      </c>
      <c r="I142" s="142">
        <f t="shared" si="20"/>
        <v>6</v>
      </c>
      <c r="J142" s="142">
        <f t="shared" si="20"/>
        <v>7</v>
      </c>
      <c r="K142" s="142">
        <f t="shared" si="20"/>
        <v>8</v>
      </c>
      <c r="L142" s="142">
        <f t="shared" si="20"/>
        <v>9</v>
      </c>
      <c r="M142" s="223">
        <f t="shared" si="20"/>
        <v>10</v>
      </c>
      <c r="N142" s="142">
        <f>+M142+1</f>
        <v>11</v>
      </c>
      <c r="O142" s="144">
        <f>+N142+1</f>
        <v>12</v>
      </c>
      <c r="P142" s="141"/>
    </row>
    <row r="143" spans="2:15" ht="19.5" customHeight="1" thickBot="1">
      <c r="B143" s="158" t="s">
        <v>54</v>
      </c>
      <c r="C143" s="153" t="s">
        <v>216</v>
      </c>
      <c r="D143" s="232"/>
      <c r="E143" s="232"/>
      <c r="F143" s="232"/>
      <c r="G143" s="232"/>
      <c r="H143" s="232"/>
      <c r="I143" s="232"/>
      <c r="J143" s="232"/>
      <c r="K143" s="232"/>
      <c r="L143" s="232"/>
      <c r="M143" s="233"/>
      <c r="N143" s="232"/>
      <c r="O143" s="234"/>
    </row>
    <row r="144" spans="2:15" ht="19.5" customHeight="1">
      <c r="B144" s="157"/>
      <c r="C144" s="152" t="s">
        <v>85</v>
      </c>
      <c r="D144" s="235" t="s">
        <v>111</v>
      </c>
      <c r="E144" s="235" t="s">
        <v>111</v>
      </c>
      <c r="F144" s="235" t="s">
        <v>111</v>
      </c>
      <c r="G144" s="235" t="s">
        <v>111</v>
      </c>
      <c r="H144" s="235" t="s">
        <v>111</v>
      </c>
      <c r="I144" s="235" t="s">
        <v>111</v>
      </c>
      <c r="J144" s="235" t="s">
        <v>111</v>
      </c>
      <c r="K144" s="235" t="s">
        <v>111</v>
      </c>
      <c r="L144" s="235" t="s">
        <v>111</v>
      </c>
      <c r="M144" s="235" t="s">
        <v>111</v>
      </c>
      <c r="N144" s="235" t="s">
        <v>111</v>
      </c>
      <c r="O144" s="236" t="s">
        <v>111</v>
      </c>
    </row>
    <row r="145" spans="2:15" ht="19.5" customHeight="1">
      <c r="B145" s="157"/>
      <c r="C145" s="149" t="s">
        <v>86</v>
      </c>
      <c r="D145" s="237"/>
      <c r="E145" s="237"/>
      <c r="F145" s="237"/>
      <c r="G145" s="237"/>
      <c r="H145" s="237"/>
      <c r="I145" s="237"/>
      <c r="J145" s="237"/>
      <c r="K145" s="237"/>
      <c r="L145" s="237"/>
      <c r="M145" s="238"/>
      <c r="N145" s="237"/>
      <c r="O145" s="239"/>
    </row>
    <row r="146" spans="2:15" ht="19.5" customHeight="1">
      <c r="B146" s="157"/>
      <c r="C146" s="150" t="s">
        <v>87</v>
      </c>
      <c r="D146" s="237"/>
      <c r="E146" s="237"/>
      <c r="F146" s="237"/>
      <c r="G146" s="237"/>
      <c r="H146" s="237"/>
      <c r="I146" s="237"/>
      <c r="J146" s="237"/>
      <c r="K146" s="237"/>
      <c r="L146" s="237"/>
      <c r="M146" s="238"/>
      <c r="N146" s="237"/>
      <c r="O146" s="239"/>
    </row>
    <row r="147" spans="2:15" ht="19.5" customHeight="1">
      <c r="B147" s="157"/>
      <c r="C147" s="150" t="s">
        <v>122</v>
      </c>
      <c r="D147" s="237"/>
      <c r="E147" s="237"/>
      <c r="F147" s="237"/>
      <c r="G147" s="237"/>
      <c r="H147" s="237"/>
      <c r="I147" s="237"/>
      <c r="J147" s="237"/>
      <c r="K147" s="237"/>
      <c r="L147" s="237"/>
      <c r="M147" s="238"/>
      <c r="N147" s="237"/>
      <c r="O147" s="239"/>
    </row>
    <row r="148" spans="2:15" ht="19.5" customHeight="1" thickBot="1">
      <c r="B148" s="157"/>
      <c r="C148" s="151" t="s">
        <v>92</v>
      </c>
      <c r="D148" s="232">
        <f>+D147</f>
        <v>0</v>
      </c>
      <c r="E148" s="232">
        <f aca="true" t="shared" si="21" ref="E148:O148">+D148+E147</f>
        <v>0</v>
      </c>
      <c r="F148" s="232">
        <f t="shared" si="21"/>
        <v>0</v>
      </c>
      <c r="G148" s="232">
        <f t="shared" si="21"/>
        <v>0</v>
      </c>
      <c r="H148" s="232">
        <f t="shared" si="21"/>
        <v>0</v>
      </c>
      <c r="I148" s="232">
        <f t="shared" si="21"/>
        <v>0</v>
      </c>
      <c r="J148" s="232">
        <f t="shared" si="21"/>
        <v>0</v>
      </c>
      <c r="K148" s="232">
        <f t="shared" si="21"/>
        <v>0</v>
      </c>
      <c r="L148" s="232">
        <f t="shared" si="21"/>
        <v>0</v>
      </c>
      <c r="M148" s="232">
        <f t="shared" si="21"/>
        <v>0</v>
      </c>
      <c r="N148" s="232">
        <f t="shared" si="21"/>
        <v>0</v>
      </c>
      <c r="O148" s="234">
        <f t="shared" si="21"/>
        <v>0</v>
      </c>
    </row>
    <row r="149" spans="2:15" ht="19.5" customHeight="1">
      <c r="B149" s="157"/>
      <c r="C149" s="155"/>
      <c r="D149" s="235"/>
      <c r="E149" s="235"/>
      <c r="F149" s="235"/>
      <c r="G149" s="235"/>
      <c r="H149" s="235"/>
      <c r="I149" s="235"/>
      <c r="J149" s="235"/>
      <c r="K149" s="235"/>
      <c r="L149" s="235"/>
      <c r="M149" s="125"/>
      <c r="N149" s="235"/>
      <c r="O149" s="236"/>
    </row>
    <row r="150" spans="2:15" ht="19.5" customHeight="1">
      <c r="B150" s="157"/>
      <c r="C150" s="150" t="s">
        <v>88</v>
      </c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237"/>
      <c r="O150" s="239"/>
    </row>
    <row r="151" spans="2:15" ht="19.5" customHeight="1">
      <c r="B151" s="157"/>
      <c r="C151" s="150" t="s">
        <v>89</v>
      </c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237"/>
      <c r="O151" s="239"/>
    </row>
    <row r="152" spans="2:15" ht="19.5" customHeight="1">
      <c r="B152" s="157"/>
      <c r="C152" s="150" t="s">
        <v>90</v>
      </c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237"/>
      <c r="O152" s="239"/>
    </row>
    <row r="153" spans="2:15" ht="19.5" customHeight="1" thickBot="1">
      <c r="B153" s="159"/>
      <c r="C153" s="151" t="s">
        <v>91</v>
      </c>
      <c r="D153" s="232"/>
      <c r="E153" s="232"/>
      <c r="F153" s="232"/>
      <c r="G153" s="232"/>
      <c r="H153" s="232"/>
      <c r="I153" s="232"/>
      <c r="J153" s="232"/>
      <c r="K153" s="232"/>
      <c r="L153" s="232"/>
      <c r="M153" s="233"/>
      <c r="N153" s="232"/>
      <c r="O153" s="234"/>
    </row>
    <row r="154" ht="19.5" customHeight="1" thickBot="1"/>
    <row r="155" spans="2:15" ht="19.5" customHeight="1">
      <c r="B155" s="156"/>
      <c r="C155" s="143"/>
      <c r="D155" s="146" t="s">
        <v>93</v>
      </c>
      <c r="E155" s="146"/>
      <c r="F155" s="146"/>
      <c r="G155" s="146"/>
      <c r="H155" s="146"/>
      <c r="I155" s="146"/>
      <c r="J155" s="146"/>
      <c r="K155" s="146"/>
      <c r="L155" s="146"/>
      <c r="M155" s="146"/>
      <c r="N155" s="224"/>
      <c r="O155" s="147"/>
    </row>
    <row r="156" spans="2:15" ht="19.5" customHeight="1">
      <c r="B156" s="225" t="s">
        <v>57</v>
      </c>
      <c r="C156" s="148"/>
      <c r="D156" s="142">
        <v>1</v>
      </c>
      <c r="E156" s="142">
        <f>+D156+1</f>
        <v>2</v>
      </c>
      <c r="F156" s="142">
        <f aca="true" t="shared" si="22" ref="F156:M156">+E156+1</f>
        <v>3</v>
      </c>
      <c r="G156" s="142">
        <f t="shared" si="22"/>
        <v>4</v>
      </c>
      <c r="H156" s="142">
        <f t="shared" si="22"/>
        <v>5</v>
      </c>
      <c r="I156" s="142">
        <f t="shared" si="22"/>
        <v>6</v>
      </c>
      <c r="J156" s="142">
        <f t="shared" si="22"/>
        <v>7</v>
      </c>
      <c r="K156" s="142">
        <f t="shared" si="22"/>
        <v>8</v>
      </c>
      <c r="L156" s="142">
        <f t="shared" si="22"/>
        <v>9</v>
      </c>
      <c r="M156" s="223">
        <f t="shared" si="22"/>
        <v>10</v>
      </c>
      <c r="N156" s="142">
        <f>+M156+1</f>
        <v>11</v>
      </c>
      <c r="O156" s="144">
        <f>+N156+1</f>
        <v>12</v>
      </c>
    </row>
    <row r="157" spans="2:15" ht="19.5" customHeight="1" thickBot="1">
      <c r="B157" s="226" t="s">
        <v>71</v>
      </c>
      <c r="C157" s="153" t="s">
        <v>174</v>
      </c>
      <c r="D157" s="232"/>
      <c r="E157" s="232"/>
      <c r="F157" s="232"/>
      <c r="G157" s="232"/>
      <c r="H157" s="232"/>
      <c r="I157" s="232"/>
      <c r="J157" s="232"/>
      <c r="K157" s="232"/>
      <c r="L157" s="232"/>
      <c r="M157" s="233"/>
      <c r="N157" s="232"/>
      <c r="O157" s="234"/>
    </row>
    <row r="158" spans="2:15" ht="19.5" customHeight="1">
      <c r="B158" s="157"/>
      <c r="C158" s="152" t="s">
        <v>85</v>
      </c>
      <c r="D158" s="235" t="s">
        <v>51</v>
      </c>
      <c r="E158" s="235" t="s">
        <v>47</v>
      </c>
      <c r="F158" s="235" t="s">
        <v>46</v>
      </c>
      <c r="G158" s="235" t="s">
        <v>45</v>
      </c>
      <c r="H158" s="235" t="s">
        <v>62</v>
      </c>
      <c r="I158" s="235" t="s">
        <v>52</v>
      </c>
      <c r="J158" s="235" t="s">
        <v>111</v>
      </c>
      <c r="K158" s="235" t="s">
        <v>111</v>
      </c>
      <c r="L158" s="235" t="s">
        <v>111</v>
      </c>
      <c r="M158" s="235" t="s">
        <v>111</v>
      </c>
      <c r="N158" s="235" t="s">
        <v>111</v>
      </c>
      <c r="O158" s="236" t="s">
        <v>111</v>
      </c>
    </row>
    <row r="159" spans="2:15" ht="19.5" customHeight="1">
      <c r="B159" s="157"/>
      <c r="C159" s="149" t="s">
        <v>86</v>
      </c>
      <c r="D159" s="237" t="s">
        <v>110</v>
      </c>
      <c r="E159" s="237" t="s">
        <v>110</v>
      </c>
      <c r="F159" s="237" t="s">
        <v>109</v>
      </c>
      <c r="G159" s="237" t="s">
        <v>110</v>
      </c>
      <c r="H159" s="237" t="s">
        <v>109</v>
      </c>
      <c r="I159" s="237" t="s">
        <v>109</v>
      </c>
      <c r="J159" s="237"/>
      <c r="K159" s="237"/>
      <c r="L159" s="237"/>
      <c r="M159" s="238"/>
      <c r="N159" s="237"/>
      <c r="O159" s="239"/>
    </row>
    <row r="160" spans="2:15" ht="19.5" customHeight="1">
      <c r="B160" s="157"/>
      <c r="C160" s="150" t="s">
        <v>87</v>
      </c>
      <c r="D160" s="237">
        <v>0</v>
      </c>
      <c r="E160" s="237">
        <v>0</v>
      </c>
      <c r="F160" s="237">
        <v>0</v>
      </c>
      <c r="G160" s="237">
        <v>0</v>
      </c>
      <c r="H160" s="237">
        <v>1</v>
      </c>
      <c r="I160" s="237">
        <v>0</v>
      </c>
      <c r="J160" s="237"/>
      <c r="K160" s="237"/>
      <c r="L160" s="237"/>
      <c r="M160" s="238"/>
      <c r="N160" s="237"/>
      <c r="O160" s="239"/>
    </row>
    <row r="161" spans="2:15" ht="19.5" customHeight="1">
      <c r="B161" s="157"/>
      <c r="C161" s="150" t="s">
        <v>122</v>
      </c>
      <c r="D161" s="237">
        <v>0</v>
      </c>
      <c r="E161" s="237">
        <v>0</v>
      </c>
      <c r="F161" s="237">
        <v>0</v>
      </c>
      <c r="G161" s="237">
        <v>0</v>
      </c>
      <c r="H161" s="237">
        <v>16</v>
      </c>
      <c r="I161" s="237">
        <v>0</v>
      </c>
      <c r="J161" s="237">
        <v>11</v>
      </c>
      <c r="K161" s="237">
        <v>11</v>
      </c>
      <c r="L161" s="237">
        <v>11</v>
      </c>
      <c r="M161" s="237">
        <v>11</v>
      </c>
      <c r="N161" s="237">
        <v>11</v>
      </c>
      <c r="O161" s="239">
        <v>11</v>
      </c>
    </row>
    <row r="162" spans="2:15" ht="19.5" customHeight="1" thickBot="1">
      <c r="B162" s="157"/>
      <c r="C162" s="151" t="s">
        <v>92</v>
      </c>
      <c r="D162" s="232">
        <f>+D161</f>
        <v>0</v>
      </c>
      <c r="E162" s="232">
        <f>+D162+E161</f>
        <v>0</v>
      </c>
      <c r="F162" s="232">
        <f>+E162+F161</f>
        <v>0</v>
      </c>
      <c r="G162" s="232">
        <f>+F162+G161</f>
        <v>0</v>
      </c>
      <c r="H162" s="232">
        <f>+G162+H161</f>
        <v>16</v>
      </c>
      <c r="I162" s="232">
        <f>+H162+I161</f>
        <v>16</v>
      </c>
      <c r="J162" s="232">
        <f aca="true" t="shared" si="23" ref="J162:O162">+I162+J161</f>
        <v>27</v>
      </c>
      <c r="K162" s="232">
        <f t="shared" si="23"/>
        <v>38</v>
      </c>
      <c r="L162" s="232">
        <f t="shared" si="23"/>
        <v>49</v>
      </c>
      <c r="M162" s="232">
        <f t="shared" si="23"/>
        <v>60</v>
      </c>
      <c r="N162" s="232">
        <f t="shared" si="23"/>
        <v>71</v>
      </c>
      <c r="O162" s="234">
        <f t="shared" si="23"/>
        <v>82</v>
      </c>
    </row>
    <row r="163" spans="2:15" ht="19.5" customHeight="1">
      <c r="B163" s="157"/>
      <c r="C163" s="155"/>
      <c r="D163" s="235"/>
      <c r="E163" s="235"/>
      <c r="F163" s="235"/>
      <c r="G163" s="235"/>
      <c r="H163" s="235"/>
      <c r="I163" s="235"/>
      <c r="J163" s="235"/>
      <c r="K163" s="235"/>
      <c r="L163" s="235"/>
      <c r="M163" s="125"/>
      <c r="N163" s="235"/>
      <c r="O163" s="236"/>
    </row>
    <row r="164" spans="2:15" ht="19.5" customHeight="1">
      <c r="B164" s="157"/>
      <c r="C164" s="150" t="s">
        <v>88</v>
      </c>
      <c r="D164" s="237"/>
      <c r="E164" s="237"/>
      <c r="F164" s="237"/>
      <c r="G164" s="237"/>
      <c r="H164" s="237"/>
      <c r="I164" s="237"/>
      <c r="J164" s="237"/>
      <c r="K164" s="237"/>
      <c r="L164" s="237"/>
      <c r="M164" s="238"/>
      <c r="N164" s="237"/>
      <c r="O164" s="239"/>
    </row>
    <row r="165" spans="2:15" ht="19.5" customHeight="1">
      <c r="B165" s="157"/>
      <c r="C165" s="150" t="s">
        <v>89</v>
      </c>
      <c r="D165" s="237"/>
      <c r="E165" s="237"/>
      <c r="F165" s="237"/>
      <c r="G165" s="237"/>
      <c r="H165" s="237"/>
      <c r="I165" s="237"/>
      <c r="J165" s="237"/>
      <c r="K165" s="237"/>
      <c r="L165" s="237"/>
      <c r="M165" s="238"/>
      <c r="N165" s="237"/>
      <c r="O165" s="239"/>
    </row>
    <row r="166" spans="2:15" ht="19.5" customHeight="1">
      <c r="B166" s="157"/>
      <c r="C166" s="150" t="s">
        <v>90</v>
      </c>
      <c r="D166" s="237"/>
      <c r="E166" s="237"/>
      <c r="F166" s="237"/>
      <c r="G166" s="237"/>
      <c r="H166" s="237"/>
      <c r="I166" s="237"/>
      <c r="J166" s="237"/>
      <c r="K166" s="237"/>
      <c r="L166" s="237"/>
      <c r="M166" s="238"/>
      <c r="N166" s="237"/>
      <c r="O166" s="239"/>
    </row>
    <row r="167" spans="2:15" ht="19.5" customHeight="1" thickBot="1">
      <c r="B167" s="159"/>
      <c r="C167" s="151" t="s">
        <v>91</v>
      </c>
      <c r="D167" s="232"/>
      <c r="E167" s="232"/>
      <c r="F167" s="232"/>
      <c r="G167" s="232"/>
      <c r="H167" s="232"/>
      <c r="I167" s="232"/>
      <c r="J167" s="232"/>
      <c r="K167" s="232"/>
      <c r="L167" s="232"/>
      <c r="M167" s="233"/>
      <c r="N167" s="232"/>
      <c r="O167" s="234"/>
    </row>
    <row r="168" ht="19.5" customHeight="1" thickBot="1"/>
    <row r="169" spans="2:15" ht="19.5" customHeight="1">
      <c r="B169" s="156"/>
      <c r="C169" s="143"/>
      <c r="D169" s="146" t="s">
        <v>93</v>
      </c>
      <c r="E169" s="146"/>
      <c r="F169" s="146"/>
      <c r="G169" s="146"/>
      <c r="H169" s="146"/>
      <c r="I169" s="146"/>
      <c r="J169" s="146"/>
      <c r="K169" s="146"/>
      <c r="L169" s="146"/>
      <c r="M169" s="146"/>
      <c r="N169" s="224"/>
      <c r="O169" s="147"/>
    </row>
    <row r="170" spans="2:15" ht="19.5" customHeight="1">
      <c r="B170" s="157"/>
      <c r="C170" s="148"/>
      <c r="D170" s="142">
        <v>1</v>
      </c>
      <c r="E170" s="142">
        <f>+D170+1</f>
        <v>2</v>
      </c>
      <c r="F170" s="142">
        <f aca="true" t="shared" si="24" ref="F170:M170">+E170+1</f>
        <v>3</v>
      </c>
      <c r="G170" s="142">
        <f t="shared" si="24"/>
        <v>4</v>
      </c>
      <c r="H170" s="142">
        <f t="shared" si="24"/>
        <v>5</v>
      </c>
      <c r="I170" s="142">
        <f t="shared" si="24"/>
        <v>6</v>
      </c>
      <c r="J170" s="142">
        <f t="shared" si="24"/>
        <v>7</v>
      </c>
      <c r="K170" s="142">
        <f t="shared" si="24"/>
        <v>8</v>
      </c>
      <c r="L170" s="142">
        <f t="shared" si="24"/>
        <v>9</v>
      </c>
      <c r="M170" s="223">
        <f t="shared" si="24"/>
        <v>10</v>
      </c>
      <c r="N170" s="142">
        <f>+M170+1</f>
        <v>11</v>
      </c>
      <c r="O170" s="144">
        <f>+N170+1</f>
        <v>12</v>
      </c>
    </row>
    <row r="171" spans="2:15" ht="19.5" customHeight="1" thickBot="1">
      <c r="B171" s="158" t="s">
        <v>55</v>
      </c>
      <c r="C171" s="153" t="s">
        <v>203</v>
      </c>
      <c r="D171" s="232"/>
      <c r="E171" s="232"/>
      <c r="F171" s="232"/>
      <c r="G171" s="232"/>
      <c r="H171" s="232"/>
      <c r="I171" s="232"/>
      <c r="J171" s="232"/>
      <c r="K171" s="232"/>
      <c r="L171" s="232"/>
      <c r="M171" s="233"/>
      <c r="N171" s="232"/>
      <c r="O171" s="234"/>
    </row>
    <row r="172" spans="2:15" ht="19.5" customHeight="1">
      <c r="B172" s="157"/>
      <c r="C172" s="152" t="s">
        <v>85</v>
      </c>
      <c r="D172" s="235" t="s">
        <v>111</v>
      </c>
      <c r="E172" s="235" t="s">
        <v>111</v>
      </c>
      <c r="F172" s="235" t="s">
        <v>111</v>
      </c>
      <c r="G172" s="235" t="s">
        <v>111</v>
      </c>
      <c r="H172" s="235" t="s">
        <v>111</v>
      </c>
      <c r="I172" s="235" t="s">
        <v>111</v>
      </c>
      <c r="J172" s="235" t="s">
        <v>111</v>
      </c>
      <c r="K172" s="235" t="s">
        <v>111</v>
      </c>
      <c r="L172" s="235" t="s">
        <v>111</v>
      </c>
      <c r="M172" s="235" t="s">
        <v>111</v>
      </c>
      <c r="N172" s="235" t="s">
        <v>111</v>
      </c>
      <c r="O172" s="236" t="s">
        <v>111</v>
      </c>
    </row>
    <row r="173" spans="2:15" ht="19.5" customHeight="1">
      <c r="B173" s="157"/>
      <c r="C173" s="149" t="s">
        <v>86</v>
      </c>
      <c r="D173" s="237"/>
      <c r="E173" s="237"/>
      <c r="F173" s="237"/>
      <c r="G173" s="237"/>
      <c r="H173" s="237"/>
      <c r="I173" s="237"/>
      <c r="J173" s="237"/>
      <c r="K173" s="237"/>
      <c r="L173" s="237"/>
      <c r="M173" s="238"/>
      <c r="N173" s="237"/>
      <c r="O173" s="239"/>
    </row>
    <row r="174" spans="2:15" ht="19.5" customHeight="1">
      <c r="B174" s="157"/>
      <c r="C174" s="150" t="s">
        <v>87</v>
      </c>
      <c r="D174" s="237"/>
      <c r="E174" s="237"/>
      <c r="F174" s="237"/>
      <c r="G174" s="237"/>
      <c r="H174" s="237"/>
      <c r="I174" s="237"/>
      <c r="J174" s="237"/>
      <c r="K174" s="237"/>
      <c r="L174" s="237"/>
      <c r="M174" s="238"/>
      <c r="N174" s="237"/>
      <c r="O174" s="239"/>
    </row>
    <row r="175" spans="2:15" ht="19.5" customHeight="1">
      <c r="B175" s="157"/>
      <c r="C175" s="150" t="s">
        <v>122</v>
      </c>
      <c r="D175" s="237"/>
      <c r="E175" s="237"/>
      <c r="F175" s="237"/>
      <c r="G175" s="237"/>
      <c r="H175" s="237"/>
      <c r="I175" s="237"/>
      <c r="J175" s="237"/>
      <c r="K175" s="237"/>
      <c r="L175" s="237"/>
      <c r="M175" s="238"/>
      <c r="N175" s="237"/>
      <c r="O175" s="239"/>
    </row>
    <row r="176" spans="2:15" ht="19.5" customHeight="1" thickBot="1">
      <c r="B176" s="157"/>
      <c r="C176" s="151" t="s">
        <v>92</v>
      </c>
      <c r="D176" s="232">
        <f>+D175</f>
        <v>0</v>
      </c>
      <c r="E176" s="232">
        <f aca="true" t="shared" si="25" ref="E176:O176">+D176+E175</f>
        <v>0</v>
      </c>
      <c r="F176" s="232">
        <f t="shared" si="25"/>
        <v>0</v>
      </c>
      <c r="G176" s="232">
        <f t="shared" si="25"/>
        <v>0</v>
      </c>
      <c r="H176" s="232">
        <f t="shared" si="25"/>
        <v>0</v>
      </c>
      <c r="I176" s="232">
        <f t="shared" si="25"/>
        <v>0</v>
      </c>
      <c r="J176" s="232">
        <f t="shared" si="25"/>
        <v>0</v>
      </c>
      <c r="K176" s="232">
        <f t="shared" si="25"/>
        <v>0</v>
      </c>
      <c r="L176" s="232">
        <f t="shared" si="25"/>
        <v>0</v>
      </c>
      <c r="M176" s="232">
        <f t="shared" si="25"/>
        <v>0</v>
      </c>
      <c r="N176" s="232">
        <f t="shared" si="25"/>
        <v>0</v>
      </c>
      <c r="O176" s="234">
        <f t="shared" si="25"/>
        <v>0</v>
      </c>
    </row>
    <row r="177" spans="2:15" ht="19.5" customHeight="1">
      <c r="B177" s="157"/>
      <c r="C177" s="155"/>
      <c r="D177" s="235"/>
      <c r="E177" s="235"/>
      <c r="F177" s="235"/>
      <c r="G177" s="235"/>
      <c r="H177" s="235"/>
      <c r="I177" s="235"/>
      <c r="J177" s="235"/>
      <c r="K177" s="235"/>
      <c r="L177" s="235"/>
      <c r="M177" s="125"/>
      <c r="N177" s="235"/>
      <c r="O177" s="236"/>
    </row>
    <row r="178" spans="2:15" ht="19.5" customHeight="1">
      <c r="B178" s="157"/>
      <c r="C178" s="150" t="s">
        <v>88</v>
      </c>
      <c r="D178" s="237"/>
      <c r="E178" s="237"/>
      <c r="F178" s="237"/>
      <c r="G178" s="237"/>
      <c r="H178" s="237"/>
      <c r="I178" s="237"/>
      <c r="J178" s="237"/>
      <c r="K178" s="237"/>
      <c r="L178" s="237"/>
      <c r="M178" s="238"/>
      <c r="N178" s="237"/>
      <c r="O178" s="239"/>
    </row>
    <row r="179" spans="2:15" ht="19.5" customHeight="1">
      <c r="B179" s="157"/>
      <c r="C179" s="150" t="s">
        <v>89</v>
      </c>
      <c r="D179" s="237"/>
      <c r="E179" s="237"/>
      <c r="F179" s="237"/>
      <c r="G179" s="237"/>
      <c r="H179" s="237"/>
      <c r="I179" s="237"/>
      <c r="J179" s="237"/>
      <c r="K179" s="237"/>
      <c r="L179" s="237"/>
      <c r="M179" s="238"/>
      <c r="N179" s="237"/>
      <c r="O179" s="239"/>
    </row>
    <row r="180" spans="2:15" ht="19.5" customHeight="1">
      <c r="B180" s="157"/>
      <c r="C180" s="150" t="s">
        <v>90</v>
      </c>
      <c r="D180" s="237"/>
      <c r="E180" s="237"/>
      <c r="F180" s="237"/>
      <c r="G180" s="237"/>
      <c r="H180" s="237"/>
      <c r="I180" s="237"/>
      <c r="J180" s="237"/>
      <c r="K180" s="237"/>
      <c r="L180" s="237"/>
      <c r="M180" s="238"/>
      <c r="N180" s="237"/>
      <c r="O180" s="239"/>
    </row>
    <row r="181" spans="2:15" ht="19.5" customHeight="1" thickBot="1">
      <c r="B181" s="159"/>
      <c r="C181" s="151" t="s">
        <v>91</v>
      </c>
      <c r="D181" s="232"/>
      <c r="E181" s="232"/>
      <c r="F181" s="232"/>
      <c r="G181" s="232"/>
      <c r="H181" s="232"/>
      <c r="I181" s="232"/>
      <c r="J181" s="232"/>
      <c r="K181" s="232"/>
      <c r="L181" s="232"/>
      <c r="M181" s="233"/>
      <c r="N181" s="232"/>
      <c r="O181" s="234"/>
    </row>
    <row r="182" ht="19.5" customHeight="1" thickBot="1"/>
    <row r="183" spans="2:15" ht="19.5" customHeight="1">
      <c r="B183" s="156"/>
      <c r="C183" s="143"/>
      <c r="D183" s="146" t="s">
        <v>93</v>
      </c>
      <c r="E183" s="146"/>
      <c r="F183" s="146"/>
      <c r="G183" s="146"/>
      <c r="H183" s="146"/>
      <c r="I183" s="146"/>
      <c r="J183" s="146"/>
      <c r="K183" s="146"/>
      <c r="L183" s="146"/>
      <c r="M183" s="146"/>
      <c r="N183" s="224"/>
      <c r="O183" s="147"/>
    </row>
    <row r="184" spans="2:15" ht="19.5" customHeight="1">
      <c r="B184" s="157"/>
      <c r="C184" s="148"/>
      <c r="D184" s="142">
        <v>1</v>
      </c>
      <c r="E184" s="142">
        <f>+D184+1</f>
        <v>2</v>
      </c>
      <c r="F184" s="142">
        <f aca="true" t="shared" si="26" ref="F184:M184">+E184+1</f>
        <v>3</v>
      </c>
      <c r="G184" s="142">
        <f t="shared" si="26"/>
        <v>4</v>
      </c>
      <c r="H184" s="142">
        <f t="shared" si="26"/>
        <v>5</v>
      </c>
      <c r="I184" s="142">
        <f t="shared" si="26"/>
        <v>6</v>
      </c>
      <c r="J184" s="142">
        <f t="shared" si="26"/>
        <v>7</v>
      </c>
      <c r="K184" s="142">
        <f t="shared" si="26"/>
        <v>8</v>
      </c>
      <c r="L184" s="142">
        <f t="shared" si="26"/>
        <v>9</v>
      </c>
      <c r="M184" s="223">
        <f t="shared" si="26"/>
        <v>10</v>
      </c>
      <c r="N184" s="142">
        <f>+M184+1</f>
        <v>11</v>
      </c>
      <c r="O184" s="144">
        <f>+N184+1</f>
        <v>12</v>
      </c>
    </row>
    <row r="185" spans="2:15" ht="19.5" customHeight="1" thickBot="1">
      <c r="B185" s="158" t="s">
        <v>56</v>
      </c>
      <c r="C185" s="153" t="s">
        <v>183</v>
      </c>
      <c r="D185" s="232"/>
      <c r="E185" s="232"/>
      <c r="F185" s="232"/>
      <c r="G185" s="232"/>
      <c r="H185" s="232"/>
      <c r="I185" s="232"/>
      <c r="J185" s="232"/>
      <c r="K185" s="232"/>
      <c r="L185" s="232"/>
      <c r="M185" s="233"/>
      <c r="N185" s="232"/>
      <c r="O185" s="234"/>
    </row>
    <row r="186" spans="2:15" ht="19.5" customHeight="1">
      <c r="B186" s="157"/>
      <c r="C186" s="152" t="s">
        <v>85</v>
      </c>
      <c r="D186" s="235" t="s">
        <v>111</v>
      </c>
      <c r="E186" s="235" t="s">
        <v>111</v>
      </c>
      <c r="F186" s="235" t="s">
        <v>111</v>
      </c>
      <c r="G186" s="235" t="s">
        <v>111</v>
      </c>
      <c r="H186" s="235" t="s">
        <v>111</v>
      </c>
      <c r="I186" s="235" t="s">
        <v>111</v>
      </c>
      <c r="J186" s="235" t="s">
        <v>46</v>
      </c>
      <c r="K186" s="235" t="s">
        <v>60</v>
      </c>
      <c r="L186" s="235" t="s">
        <v>49</v>
      </c>
      <c r="M186" s="125" t="s">
        <v>52</v>
      </c>
      <c r="N186" s="235" t="s">
        <v>48</v>
      </c>
      <c r="O186" s="236" t="s">
        <v>64</v>
      </c>
    </row>
    <row r="187" spans="2:15" ht="19.5" customHeight="1">
      <c r="B187" s="157"/>
      <c r="C187" s="149" t="s">
        <v>86</v>
      </c>
      <c r="D187" s="237"/>
      <c r="E187" s="237"/>
      <c r="F187" s="237"/>
      <c r="G187" s="237"/>
      <c r="H187" s="237"/>
      <c r="I187" s="237"/>
      <c r="J187" s="237" t="s">
        <v>109</v>
      </c>
      <c r="K187" s="237" t="s">
        <v>110</v>
      </c>
      <c r="L187" s="237" t="s">
        <v>109</v>
      </c>
      <c r="M187" s="238" t="s">
        <v>109</v>
      </c>
      <c r="N187" s="237" t="s">
        <v>110</v>
      </c>
      <c r="O187" s="239" t="s">
        <v>109</v>
      </c>
    </row>
    <row r="188" spans="2:15" ht="19.5" customHeight="1">
      <c r="B188" s="157"/>
      <c r="C188" s="150" t="s">
        <v>87</v>
      </c>
      <c r="D188" s="237"/>
      <c r="E188" s="237"/>
      <c r="F188" s="237"/>
      <c r="G188" s="237"/>
      <c r="H188" s="237"/>
      <c r="I188" s="237"/>
      <c r="J188" s="237">
        <v>0</v>
      </c>
      <c r="K188" s="237">
        <v>1</v>
      </c>
      <c r="L188" s="237">
        <v>0</v>
      </c>
      <c r="M188" s="238">
        <v>0</v>
      </c>
      <c r="N188" s="237">
        <v>0</v>
      </c>
      <c r="O188" s="239">
        <v>0.5</v>
      </c>
    </row>
    <row r="189" spans="2:15" ht="19.5" customHeight="1">
      <c r="B189" s="157"/>
      <c r="C189" s="150" t="s">
        <v>122</v>
      </c>
      <c r="D189" s="237">
        <v>11</v>
      </c>
      <c r="E189" s="237">
        <v>11</v>
      </c>
      <c r="F189" s="237">
        <v>11</v>
      </c>
      <c r="G189" s="237">
        <v>11</v>
      </c>
      <c r="H189" s="237">
        <v>11</v>
      </c>
      <c r="I189" s="237">
        <v>11</v>
      </c>
      <c r="J189" s="237">
        <v>0</v>
      </c>
      <c r="K189" s="237">
        <v>20</v>
      </c>
      <c r="L189" s="237">
        <v>0</v>
      </c>
      <c r="M189" s="238">
        <v>0</v>
      </c>
      <c r="N189" s="237">
        <v>0</v>
      </c>
      <c r="O189" s="239">
        <v>10</v>
      </c>
    </row>
    <row r="190" spans="2:15" ht="19.5" customHeight="1" thickBot="1">
      <c r="B190" s="157"/>
      <c r="C190" s="151" t="s">
        <v>92</v>
      </c>
      <c r="D190" s="232">
        <f>+D189</f>
        <v>11</v>
      </c>
      <c r="E190" s="232">
        <f>+D190+E189</f>
        <v>22</v>
      </c>
      <c r="F190" s="232">
        <f>+E190+F189</f>
        <v>33</v>
      </c>
      <c r="G190" s="232">
        <f>+F190+G189</f>
        <v>44</v>
      </c>
      <c r="H190" s="232">
        <f>+G190+H189</f>
        <v>55</v>
      </c>
      <c r="I190" s="232">
        <f>+H190+I189</f>
        <v>66</v>
      </c>
      <c r="J190" s="232">
        <f aca="true" t="shared" si="27" ref="J190:O190">+I190+J189</f>
        <v>66</v>
      </c>
      <c r="K190" s="232">
        <f t="shared" si="27"/>
        <v>86</v>
      </c>
      <c r="L190" s="232">
        <f t="shared" si="27"/>
        <v>86</v>
      </c>
      <c r="M190" s="232">
        <f t="shared" si="27"/>
        <v>86</v>
      </c>
      <c r="N190" s="232">
        <f t="shared" si="27"/>
        <v>86</v>
      </c>
      <c r="O190" s="234">
        <f t="shared" si="27"/>
        <v>96</v>
      </c>
    </row>
    <row r="191" spans="2:15" ht="19.5" customHeight="1">
      <c r="B191" s="157"/>
      <c r="C191" s="155"/>
      <c r="D191" s="235"/>
      <c r="E191" s="235"/>
      <c r="F191" s="235"/>
      <c r="G191" s="235"/>
      <c r="H191" s="235"/>
      <c r="I191" s="235"/>
      <c r="J191" s="235"/>
      <c r="K191" s="235"/>
      <c r="L191" s="235"/>
      <c r="M191" s="125"/>
      <c r="N191" s="235"/>
      <c r="O191" s="236"/>
    </row>
    <row r="192" spans="2:15" ht="19.5" customHeight="1">
      <c r="B192" s="157"/>
      <c r="C192" s="150" t="s">
        <v>88</v>
      </c>
      <c r="D192" s="237"/>
      <c r="E192" s="237"/>
      <c r="F192" s="237"/>
      <c r="G192" s="237"/>
      <c r="H192" s="237"/>
      <c r="I192" s="237"/>
      <c r="J192" s="237"/>
      <c r="K192" s="237"/>
      <c r="L192" s="237"/>
      <c r="M192" s="238"/>
      <c r="N192" s="237"/>
      <c r="O192" s="239"/>
    </row>
    <row r="193" spans="2:15" ht="19.5" customHeight="1">
      <c r="B193" s="157"/>
      <c r="C193" s="150" t="s">
        <v>89</v>
      </c>
      <c r="D193" s="237"/>
      <c r="E193" s="237"/>
      <c r="F193" s="237"/>
      <c r="G193" s="237"/>
      <c r="H193" s="237"/>
      <c r="I193" s="237"/>
      <c r="J193" s="237"/>
      <c r="K193" s="237"/>
      <c r="L193" s="237"/>
      <c r="M193" s="238"/>
      <c r="N193" s="237"/>
      <c r="O193" s="239"/>
    </row>
    <row r="194" spans="2:15" ht="19.5" customHeight="1">
      <c r="B194" s="157"/>
      <c r="C194" s="150" t="s">
        <v>90</v>
      </c>
      <c r="D194" s="237"/>
      <c r="E194" s="237"/>
      <c r="F194" s="237"/>
      <c r="G194" s="237"/>
      <c r="H194" s="237"/>
      <c r="I194" s="237"/>
      <c r="J194" s="237"/>
      <c r="K194" s="237"/>
      <c r="L194" s="237"/>
      <c r="M194" s="238"/>
      <c r="N194" s="237"/>
      <c r="O194" s="239"/>
    </row>
    <row r="195" spans="2:15" ht="19.5" customHeight="1" thickBot="1">
      <c r="B195" s="159"/>
      <c r="C195" s="151" t="s">
        <v>91</v>
      </c>
      <c r="D195" s="232"/>
      <c r="E195" s="232"/>
      <c r="F195" s="232"/>
      <c r="G195" s="232"/>
      <c r="H195" s="232"/>
      <c r="I195" s="232"/>
      <c r="J195" s="232"/>
      <c r="K195" s="232"/>
      <c r="L195" s="232"/>
      <c r="M195" s="233"/>
      <c r="N195" s="232"/>
      <c r="O195" s="234"/>
    </row>
    <row r="196" ht="19.5" customHeight="1" thickBot="1"/>
    <row r="197" spans="2:15" ht="19.5" customHeight="1">
      <c r="B197" s="156"/>
      <c r="C197" s="143"/>
      <c r="D197" s="146" t="s">
        <v>93</v>
      </c>
      <c r="E197" s="146"/>
      <c r="F197" s="146"/>
      <c r="G197" s="146"/>
      <c r="H197" s="146"/>
      <c r="I197" s="146"/>
      <c r="J197" s="146"/>
      <c r="K197" s="146"/>
      <c r="L197" s="146"/>
      <c r="M197" s="146"/>
      <c r="N197" s="224"/>
      <c r="O197" s="147"/>
    </row>
    <row r="198" spans="2:15" ht="19.5" customHeight="1">
      <c r="B198" s="225" t="s">
        <v>71</v>
      </c>
      <c r="C198" s="148"/>
      <c r="D198" s="142">
        <v>1</v>
      </c>
      <c r="E198" s="142">
        <f>+D198+1</f>
        <v>2</v>
      </c>
      <c r="F198" s="142">
        <f aca="true" t="shared" si="28" ref="F198:M198">+E198+1</f>
        <v>3</v>
      </c>
      <c r="G198" s="142">
        <f t="shared" si="28"/>
        <v>4</v>
      </c>
      <c r="H198" s="142">
        <f t="shared" si="28"/>
        <v>5</v>
      </c>
      <c r="I198" s="142">
        <f t="shared" si="28"/>
        <v>6</v>
      </c>
      <c r="J198" s="142">
        <f t="shared" si="28"/>
        <v>7</v>
      </c>
      <c r="K198" s="142">
        <f t="shared" si="28"/>
        <v>8</v>
      </c>
      <c r="L198" s="142">
        <f t="shared" si="28"/>
        <v>9</v>
      </c>
      <c r="M198" s="223">
        <f t="shared" si="28"/>
        <v>10</v>
      </c>
      <c r="N198" s="142">
        <f>+M198+1</f>
        <v>11</v>
      </c>
      <c r="O198" s="144">
        <f>+N198+1</f>
        <v>12</v>
      </c>
    </row>
    <row r="199" spans="2:15" ht="19.5" customHeight="1" thickBot="1">
      <c r="B199" s="226" t="s">
        <v>57</v>
      </c>
      <c r="C199" s="153" t="s">
        <v>181</v>
      </c>
      <c r="D199" s="232"/>
      <c r="E199" s="232"/>
      <c r="F199" s="232"/>
      <c r="G199" s="232"/>
      <c r="H199" s="232"/>
      <c r="I199" s="232"/>
      <c r="J199" s="232"/>
      <c r="K199" s="232"/>
      <c r="L199" s="232"/>
      <c r="M199" s="233"/>
      <c r="N199" s="232"/>
      <c r="O199" s="234"/>
    </row>
    <row r="200" spans="2:15" ht="19.5" customHeight="1">
      <c r="B200" s="157"/>
      <c r="C200" s="152" t="s">
        <v>85</v>
      </c>
      <c r="D200" s="235" t="s">
        <v>45</v>
      </c>
      <c r="E200" s="235" t="s">
        <v>52</v>
      </c>
      <c r="F200" s="235" t="s">
        <v>51</v>
      </c>
      <c r="G200" s="235" t="s">
        <v>47</v>
      </c>
      <c r="H200" s="235" t="s">
        <v>46</v>
      </c>
      <c r="I200" s="235" t="s">
        <v>44</v>
      </c>
      <c r="J200" s="235" t="s">
        <v>111</v>
      </c>
      <c r="K200" s="235" t="s">
        <v>111</v>
      </c>
      <c r="L200" s="235" t="s">
        <v>111</v>
      </c>
      <c r="M200" s="235" t="s">
        <v>111</v>
      </c>
      <c r="N200" s="235" t="s">
        <v>111</v>
      </c>
      <c r="O200" s="236" t="s">
        <v>111</v>
      </c>
    </row>
    <row r="201" spans="2:15" ht="19.5" customHeight="1">
      <c r="B201" s="157"/>
      <c r="C201" s="149" t="s">
        <v>86</v>
      </c>
      <c r="D201" s="237" t="s">
        <v>109</v>
      </c>
      <c r="E201" s="237" t="s">
        <v>110</v>
      </c>
      <c r="F201" s="237" t="s">
        <v>109</v>
      </c>
      <c r="G201" s="237" t="s">
        <v>110</v>
      </c>
      <c r="H201" s="237" t="s">
        <v>109</v>
      </c>
      <c r="I201" s="237" t="s">
        <v>110</v>
      </c>
      <c r="J201" s="237"/>
      <c r="K201" s="237"/>
      <c r="L201" s="237"/>
      <c r="M201" s="238"/>
      <c r="N201" s="237"/>
      <c r="O201" s="239"/>
    </row>
    <row r="202" spans="2:15" ht="19.5" customHeight="1">
      <c r="B202" s="157"/>
      <c r="C202" s="150" t="s">
        <v>87</v>
      </c>
      <c r="D202" s="237">
        <v>1</v>
      </c>
      <c r="E202" s="237">
        <v>0.5</v>
      </c>
      <c r="F202" s="237">
        <v>0</v>
      </c>
      <c r="G202" s="237">
        <v>0.5</v>
      </c>
      <c r="H202" s="237">
        <v>1</v>
      </c>
      <c r="I202" s="237">
        <v>0</v>
      </c>
      <c r="J202" s="237"/>
      <c r="K202" s="237"/>
      <c r="L202" s="237"/>
      <c r="M202" s="238"/>
      <c r="N202" s="237"/>
      <c r="O202" s="239"/>
    </row>
    <row r="203" spans="2:15" ht="19.5" customHeight="1">
      <c r="B203" s="157"/>
      <c r="C203" s="150" t="s">
        <v>122</v>
      </c>
      <c r="D203" s="237">
        <v>32</v>
      </c>
      <c r="E203" s="237">
        <v>14</v>
      </c>
      <c r="F203" s="237">
        <v>0</v>
      </c>
      <c r="G203" s="237">
        <v>16</v>
      </c>
      <c r="H203" s="237">
        <v>32</v>
      </c>
      <c r="I203" s="237">
        <v>0</v>
      </c>
      <c r="J203" s="237">
        <v>10</v>
      </c>
      <c r="K203" s="237">
        <v>10</v>
      </c>
      <c r="L203" s="237">
        <v>10</v>
      </c>
      <c r="M203" s="237">
        <v>10</v>
      </c>
      <c r="N203" s="237">
        <v>10</v>
      </c>
      <c r="O203" s="239">
        <v>10</v>
      </c>
    </row>
    <row r="204" spans="2:15" ht="19.5" customHeight="1" thickBot="1">
      <c r="B204" s="157"/>
      <c r="C204" s="151" t="s">
        <v>92</v>
      </c>
      <c r="D204" s="232">
        <f>+D203</f>
        <v>32</v>
      </c>
      <c r="E204" s="232">
        <f>+D204+E203</f>
        <v>46</v>
      </c>
      <c r="F204" s="232">
        <f>+E204+F203</f>
        <v>46</v>
      </c>
      <c r="G204" s="232">
        <f>+F204+G203</f>
        <v>62</v>
      </c>
      <c r="H204" s="232">
        <f>+G204+H203</f>
        <v>94</v>
      </c>
      <c r="I204" s="232">
        <f>+H204+I203</f>
        <v>94</v>
      </c>
      <c r="J204" s="232">
        <f aca="true" t="shared" si="29" ref="J204:O204">+I204+J203</f>
        <v>104</v>
      </c>
      <c r="K204" s="232">
        <f t="shared" si="29"/>
        <v>114</v>
      </c>
      <c r="L204" s="232">
        <f t="shared" si="29"/>
        <v>124</v>
      </c>
      <c r="M204" s="232">
        <f t="shared" si="29"/>
        <v>134</v>
      </c>
      <c r="N204" s="232">
        <f t="shared" si="29"/>
        <v>144</v>
      </c>
      <c r="O204" s="234">
        <f t="shared" si="29"/>
        <v>154</v>
      </c>
    </row>
    <row r="205" spans="2:15" ht="19.5" customHeight="1">
      <c r="B205" s="157"/>
      <c r="C205" s="155"/>
      <c r="D205" s="235"/>
      <c r="E205" s="235"/>
      <c r="F205" s="235"/>
      <c r="G205" s="235"/>
      <c r="H205" s="235"/>
      <c r="I205" s="235"/>
      <c r="J205" s="235"/>
      <c r="K205" s="235"/>
      <c r="L205" s="235"/>
      <c r="M205" s="125"/>
      <c r="N205" s="235"/>
      <c r="O205" s="236"/>
    </row>
    <row r="206" spans="2:15" ht="19.5" customHeight="1">
      <c r="B206" s="157"/>
      <c r="C206" s="150" t="s">
        <v>88</v>
      </c>
      <c r="D206" s="237"/>
      <c r="E206" s="237"/>
      <c r="F206" s="237"/>
      <c r="G206" s="237"/>
      <c r="H206" s="237"/>
      <c r="I206" s="237"/>
      <c r="J206" s="237"/>
      <c r="K206" s="237"/>
      <c r="L206" s="237"/>
      <c r="M206" s="238"/>
      <c r="N206" s="237"/>
      <c r="O206" s="239"/>
    </row>
    <row r="207" spans="2:15" ht="19.5" customHeight="1">
      <c r="B207" s="157"/>
      <c r="C207" s="150" t="s">
        <v>89</v>
      </c>
      <c r="D207" s="237"/>
      <c r="E207" s="237"/>
      <c r="F207" s="237"/>
      <c r="G207" s="237"/>
      <c r="H207" s="237"/>
      <c r="I207" s="237"/>
      <c r="J207" s="237"/>
      <c r="K207" s="237"/>
      <c r="L207" s="237"/>
      <c r="M207" s="238"/>
      <c r="N207" s="237"/>
      <c r="O207" s="239"/>
    </row>
    <row r="208" spans="2:15" ht="19.5" customHeight="1">
      <c r="B208" s="157"/>
      <c r="C208" s="150" t="s">
        <v>90</v>
      </c>
      <c r="D208" s="237"/>
      <c r="E208" s="237"/>
      <c r="F208" s="237"/>
      <c r="G208" s="237"/>
      <c r="H208" s="237"/>
      <c r="I208" s="237"/>
      <c r="J208" s="237"/>
      <c r="K208" s="237"/>
      <c r="L208" s="237"/>
      <c r="M208" s="238"/>
      <c r="N208" s="237"/>
      <c r="O208" s="239"/>
    </row>
    <row r="209" spans="2:15" ht="19.5" customHeight="1" thickBot="1">
      <c r="B209" s="159"/>
      <c r="C209" s="151" t="s">
        <v>91</v>
      </c>
      <c r="D209" s="232"/>
      <c r="E209" s="232"/>
      <c r="F209" s="232"/>
      <c r="G209" s="232"/>
      <c r="H209" s="232"/>
      <c r="I209" s="232"/>
      <c r="J209" s="232"/>
      <c r="K209" s="232"/>
      <c r="L209" s="232"/>
      <c r="M209" s="233"/>
      <c r="N209" s="232"/>
      <c r="O209" s="234"/>
    </row>
    <row r="210" ht="19.5" customHeight="1" thickBot="1"/>
    <row r="211" spans="2:15" ht="19.5" customHeight="1">
      <c r="B211" s="156"/>
      <c r="C211" s="143"/>
      <c r="D211" s="146" t="s">
        <v>93</v>
      </c>
      <c r="E211" s="146"/>
      <c r="F211" s="146"/>
      <c r="G211" s="146"/>
      <c r="H211" s="146"/>
      <c r="I211" s="146"/>
      <c r="J211" s="146"/>
      <c r="K211" s="146"/>
      <c r="L211" s="146"/>
      <c r="M211" s="146"/>
      <c r="N211" s="224"/>
      <c r="O211" s="147"/>
    </row>
    <row r="212" spans="2:15" ht="19.5" customHeight="1">
      <c r="B212" s="157"/>
      <c r="C212" s="148"/>
      <c r="D212" s="142">
        <v>1</v>
      </c>
      <c r="E212" s="142">
        <f>+D212+1</f>
        <v>2</v>
      </c>
      <c r="F212" s="142">
        <f aca="true" t="shared" si="30" ref="F212:M212">+E212+1</f>
        <v>3</v>
      </c>
      <c r="G212" s="142">
        <f t="shared" si="30"/>
        <v>4</v>
      </c>
      <c r="H212" s="142">
        <f t="shared" si="30"/>
        <v>5</v>
      </c>
      <c r="I212" s="142">
        <f t="shared" si="30"/>
        <v>6</v>
      </c>
      <c r="J212" s="142">
        <f t="shared" si="30"/>
        <v>7</v>
      </c>
      <c r="K212" s="142">
        <f t="shared" si="30"/>
        <v>8</v>
      </c>
      <c r="L212" s="142">
        <f t="shared" si="30"/>
        <v>9</v>
      </c>
      <c r="M212" s="223">
        <f t="shared" si="30"/>
        <v>10</v>
      </c>
      <c r="N212" s="142">
        <f>+M212+1</f>
        <v>11</v>
      </c>
      <c r="O212" s="144">
        <f>+N212+1</f>
        <v>12</v>
      </c>
    </row>
    <row r="213" spans="2:15" ht="19.5" customHeight="1" thickBot="1">
      <c r="B213" s="158" t="s">
        <v>58</v>
      </c>
      <c r="C213" s="153" t="s">
        <v>95</v>
      </c>
      <c r="D213" s="232"/>
      <c r="E213" s="232"/>
      <c r="F213" s="232"/>
      <c r="G213" s="232"/>
      <c r="H213" s="232"/>
      <c r="I213" s="232"/>
      <c r="J213" s="232"/>
      <c r="K213" s="232"/>
      <c r="L213" s="232"/>
      <c r="M213" s="233"/>
      <c r="N213" s="232"/>
      <c r="O213" s="234"/>
    </row>
    <row r="214" spans="2:15" ht="19.5" customHeight="1">
      <c r="B214" s="157"/>
      <c r="C214" s="152" t="s">
        <v>85</v>
      </c>
      <c r="D214" s="235" t="s">
        <v>111</v>
      </c>
      <c r="E214" s="235" t="s">
        <v>111</v>
      </c>
      <c r="F214" s="235" t="s">
        <v>111</v>
      </c>
      <c r="G214" s="235" t="s">
        <v>111</v>
      </c>
      <c r="H214" s="235" t="s">
        <v>111</v>
      </c>
      <c r="I214" s="235" t="s">
        <v>111</v>
      </c>
      <c r="J214" s="235" t="s">
        <v>111</v>
      </c>
      <c r="K214" s="235" t="s">
        <v>111</v>
      </c>
      <c r="L214" s="235" t="s">
        <v>111</v>
      </c>
      <c r="M214" s="235" t="s">
        <v>111</v>
      </c>
      <c r="N214" s="235" t="s">
        <v>111</v>
      </c>
      <c r="O214" s="236" t="s">
        <v>111</v>
      </c>
    </row>
    <row r="215" spans="2:15" ht="19.5" customHeight="1">
      <c r="B215" s="157"/>
      <c r="C215" s="149" t="s">
        <v>86</v>
      </c>
      <c r="D215" s="237"/>
      <c r="E215" s="237"/>
      <c r="F215" s="237"/>
      <c r="G215" s="237"/>
      <c r="H215" s="237"/>
      <c r="I215" s="237"/>
      <c r="J215" s="237"/>
      <c r="K215" s="237"/>
      <c r="L215" s="237"/>
      <c r="M215" s="238"/>
      <c r="N215" s="237"/>
      <c r="O215" s="239"/>
    </row>
    <row r="216" spans="2:15" ht="19.5" customHeight="1">
      <c r="B216" s="157"/>
      <c r="C216" s="150" t="s">
        <v>87</v>
      </c>
      <c r="D216" s="237"/>
      <c r="E216" s="237"/>
      <c r="F216" s="237"/>
      <c r="G216" s="237"/>
      <c r="H216" s="237"/>
      <c r="I216" s="237"/>
      <c r="J216" s="237"/>
      <c r="K216" s="237"/>
      <c r="L216" s="237"/>
      <c r="M216" s="238"/>
      <c r="N216" s="237"/>
      <c r="O216" s="239"/>
    </row>
    <row r="217" spans="2:15" ht="19.5" customHeight="1">
      <c r="B217" s="157"/>
      <c r="C217" s="150" t="s">
        <v>122</v>
      </c>
      <c r="D217" s="237"/>
      <c r="E217" s="237"/>
      <c r="F217" s="237"/>
      <c r="G217" s="237"/>
      <c r="H217" s="237"/>
      <c r="I217" s="237"/>
      <c r="J217" s="237"/>
      <c r="K217" s="237"/>
      <c r="L217" s="237"/>
      <c r="M217" s="238"/>
      <c r="N217" s="237"/>
      <c r="O217" s="239"/>
    </row>
    <row r="218" spans="2:15" ht="19.5" customHeight="1" thickBot="1">
      <c r="B218" s="157"/>
      <c r="C218" s="151" t="s">
        <v>92</v>
      </c>
      <c r="D218" s="232">
        <f>+D217</f>
        <v>0</v>
      </c>
      <c r="E218" s="232">
        <f aca="true" t="shared" si="31" ref="E218:O218">+D218+E217</f>
        <v>0</v>
      </c>
      <c r="F218" s="232">
        <f t="shared" si="31"/>
        <v>0</v>
      </c>
      <c r="G218" s="232">
        <f t="shared" si="31"/>
        <v>0</v>
      </c>
      <c r="H218" s="232">
        <f t="shared" si="31"/>
        <v>0</v>
      </c>
      <c r="I218" s="232">
        <f t="shared" si="31"/>
        <v>0</v>
      </c>
      <c r="J218" s="232">
        <f t="shared" si="31"/>
        <v>0</v>
      </c>
      <c r="K218" s="232">
        <f t="shared" si="31"/>
        <v>0</v>
      </c>
      <c r="L218" s="232">
        <f t="shared" si="31"/>
        <v>0</v>
      </c>
      <c r="M218" s="232">
        <f t="shared" si="31"/>
        <v>0</v>
      </c>
      <c r="N218" s="232">
        <f t="shared" si="31"/>
        <v>0</v>
      </c>
      <c r="O218" s="234">
        <f t="shared" si="31"/>
        <v>0</v>
      </c>
    </row>
    <row r="219" spans="2:15" ht="19.5" customHeight="1">
      <c r="B219" s="157"/>
      <c r="C219" s="155"/>
      <c r="D219" s="235"/>
      <c r="E219" s="235"/>
      <c r="F219" s="235"/>
      <c r="G219" s="235"/>
      <c r="H219" s="235"/>
      <c r="I219" s="235"/>
      <c r="J219" s="235"/>
      <c r="K219" s="235"/>
      <c r="L219" s="235"/>
      <c r="M219" s="125"/>
      <c r="N219" s="235"/>
      <c r="O219" s="236"/>
    </row>
    <row r="220" spans="2:15" ht="19.5" customHeight="1">
      <c r="B220" s="157"/>
      <c r="C220" s="150" t="s">
        <v>88</v>
      </c>
      <c r="D220" s="237"/>
      <c r="E220" s="237"/>
      <c r="F220" s="237"/>
      <c r="G220" s="237"/>
      <c r="H220" s="237"/>
      <c r="I220" s="237"/>
      <c r="J220" s="237"/>
      <c r="K220" s="237"/>
      <c r="L220" s="237"/>
      <c r="M220" s="238"/>
      <c r="N220" s="237"/>
      <c r="O220" s="239"/>
    </row>
    <row r="221" spans="2:15" ht="19.5" customHeight="1">
      <c r="B221" s="157"/>
      <c r="C221" s="150" t="s">
        <v>89</v>
      </c>
      <c r="D221" s="237"/>
      <c r="E221" s="237"/>
      <c r="F221" s="237"/>
      <c r="G221" s="237"/>
      <c r="H221" s="237"/>
      <c r="I221" s="237"/>
      <c r="J221" s="237"/>
      <c r="K221" s="237"/>
      <c r="L221" s="237"/>
      <c r="M221" s="238"/>
      <c r="N221" s="237"/>
      <c r="O221" s="239"/>
    </row>
    <row r="222" spans="2:15" ht="19.5" customHeight="1">
      <c r="B222" s="157"/>
      <c r="C222" s="150" t="s">
        <v>90</v>
      </c>
      <c r="D222" s="237"/>
      <c r="E222" s="237"/>
      <c r="F222" s="237"/>
      <c r="G222" s="237"/>
      <c r="H222" s="237"/>
      <c r="I222" s="237"/>
      <c r="J222" s="237"/>
      <c r="K222" s="237"/>
      <c r="L222" s="237"/>
      <c r="M222" s="238"/>
      <c r="N222" s="237"/>
      <c r="O222" s="239"/>
    </row>
    <row r="223" spans="2:15" ht="19.5" customHeight="1" thickBot="1">
      <c r="B223" s="159"/>
      <c r="C223" s="151" t="s">
        <v>91</v>
      </c>
      <c r="D223" s="232"/>
      <c r="E223" s="232"/>
      <c r="F223" s="232"/>
      <c r="G223" s="232"/>
      <c r="H223" s="232"/>
      <c r="I223" s="232"/>
      <c r="J223" s="232"/>
      <c r="K223" s="232"/>
      <c r="L223" s="232"/>
      <c r="M223" s="233"/>
      <c r="N223" s="232"/>
      <c r="O223" s="234"/>
    </row>
    <row r="224" ht="19.5" customHeight="1" thickBot="1"/>
    <row r="225" spans="2:15" ht="19.5" customHeight="1">
      <c r="B225" s="156"/>
      <c r="C225" s="143"/>
      <c r="D225" s="146" t="s">
        <v>93</v>
      </c>
      <c r="E225" s="146"/>
      <c r="F225" s="146"/>
      <c r="G225" s="146"/>
      <c r="H225" s="146"/>
      <c r="I225" s="146"/>
      <c r="J225" s="146"/>
      <c r="K225" s="146"/>
      <c r="L225" s="146"/>
      <c r="M225" s="146"/>
      <c r="N225" s="224"/>
      <c r="O225" s="147"/>
    </row>
    <row r="226" spans="2:15" ht="19.5" customHeight="1">
      <c r="B226" s="157"/>
      <c r="C226" s="148"/>
      <c r="D226" s="142">
        <v>1</v>
      </c>
      <c r="E226" s="142">
        <f>+D226+1</f>
        <v>2</v>
      </c>
      <c r="F226" s="142">
        <f aca="true" t="shared" si="32" ref="F226:M226">+E226+1</f>
        <v>3</v>
      </c>
      <c r="G226" s="142">
        <f t="shared" si="32"/>
        <v>4</v>
      </c>
      <c r="H226" s="142">
        <f t="shared" si="32"/>
        <v>5</v>
      </c>
      <c r="I226" s="142">
        <f t="shared" si="32"/>
        <v>6</v>
      </c>
      <c r="J226" s="142">
        <f t="shared" si="32"/>
        <v>7</v>
      </c>
      <c r="K226" s="142">
        <f t="shared" si="32"/>
        <v>8</v>
      </c>
      <c r="L226" s="142">
        <f t="shared" si="32"/>
        <v>9</v>
      </c>
      <c r="M226" s="223">
        <f t="shared" si="32"/>
        <v>10</v>
      </c>
      <c r="N226" s="142">
        <f>+M226+1</f>
        <v>11</v>
      </c>
      <c r="O226" s="144">
        <f>+N226+1</f>
        <v>12</v>
      </c>
    </row>
    <row r="227" spans="2:15" ht="19.5" customHeight="1" thickBot="1">
      <c r="B227" s="158" t="s">
        <v>59</v>
      </c>
      <c r="C227" s="153" t="s">
        <v>213</v>
      </c>
      <c r="D227" s="232"/>
      <c r="E227" s="232"/>
      <c r="F227" s="232"/>
      <c r="G227" s="232"/>
      <c r="H227" s="232"/>
      <c r="I227" s="232"/>
      <c r="J227" s="232"/>
      <c r="K227" s="232"/>
      <c r="L227" s="232"/>
      <c r="M227" s="233"/>
      <c r="N227" s="232"/>
      <c r="O227" s="234"/>
    </row>
    <row r="228" spans="2:16" ht="19.5" customHeight="1">
      <c r="B228" s="157"/>
      <c r="C228" s="152" t="s">
        <v>85</v>
      </c>
      <c r="D228" s="235" t="s">
        <v>111</v>
      </c>
      <c r="E228" s="235" t="s">
        <v>111</v>
      </c>
      <c r="F228" s="235" t="s">
        <v>111</v>
      </c>
      <c r="G228" s="235" t="s">
        <v>111</v>
      </c>
      <c r="H228" s="235" t="s">
        <v>111</v>
      </c>
      <c r="I228" s="235" t="s">
        <v>111</v>
      </c>
      <c r="J228" s="235" t="s">
        <v>111</v>
      </c>
      <c r="K228" s="235" t="s">
        <v>111</v>
      </c>
      <c r="L228" s="235" t="s">
        <v>111</v>
      </c>
      <c r="M228" s="235" t="s">
        <v>111</v>
      </c>
      <c r="N228" s="235" t="s">
        <v>111</v>
      </c>
      <c r="O228" s="236" t="s">
        <v>111</v>
      </c>
      <c r="P228" s="56"/>
    </row>
    <row r="229" spans="2:16" ht="19.5" customHeight="1">
      <c r="B229" s="157"/>
      <c r="C229" s="149" t="s">
        <v>86</v>
      </c>
      <c r="D229" s="237"/>
      <c r="E229" s="237"/>
      <c r="F229" s="237"/>
      <c r="G229" s="237"/>
      <c r="H229" s="237"/>
      <c r="I229" s="237"/>
      <c r="J229" s="237"/>
      <c r="K229" s="237"/>
      <c r="L229" s="237"/>
      <c r="M229" s="238"/>
      <c r="N229" s="237"/>
      <c r="O229" s="239"/>
      <c r="P229" s="56"/>
    </row>
    <row r="230" spans="2:16" ht="19.5" customHeight="1">
      <c r="B230" s="157"/>
      <c r="C230" s="150" t="s">
        <v>87</v>
      </c>
      <c r="D230" s="237"/>
      <c r="E230" s="237"/>
      <c r="F230" s="237"/>
      <c r="G230" s="237"/>
      <c r="H230" s="237"/>
      <c r="I230" s="237"/>
      <c r="J230" s="237"/>
      <c r="K230" s="237"/>
      <c r="L230" s="237"/>
      <c r="M230" s="238"/>
      <c r="N230" s="237"/>
      <c r="O230" s="239"/>
      <c r="P230" s="56"/>
    </row>
    <row r="231" spans="2:16" ht="19.5" customHeight="1">
      <c r="B231" s="157"/>
      <c r="C231" s="150" t="s">
        <v>122</v>
      </c>
      <c r="D231" s="237"/>
      <c r="E231" s="237"/>
      <c r="F231" s="237"/>
      <c r="G231" s="237"/>
      <c r="H231" s="237"/>
      <c r="I231" s="237"/>
      <c r="J231" s="237"/>
      <c r="K231" s="237"/>
      <c r="L231" s="237"/>
      <c r="M231" s="238"/>
      <c r="N231" s="237"/>
      <c r="O231" s="239"/>
      <c r="P231" s="56"/>
    </row>
    <row r="232" spans="2:16" ht="19.5" customHeight="1" thickBot="1">
      <c r="B232" s="157"/>
      <c r="C232" s="151" t="s">
        <v>92</v>
      </c>
      <c r="D232" s="232">
        <f>+D231</f>
        <v>0</v>
      </c>
      <c r="E232" s="232">
        <f aca="true" t="shared" si="33" ref="E232:O232">+D232+E231</f>
        <v>0</v>
      </c>
      <c r="F232" s="232">
        <f t="shared" si="33"/>
        <v>0</v>
      </c>
      <c r="G232" s="232">
        <f t="shared" si="33"/>
        <v>0</v>
      </c>
      <c r="H232" s="232">
        <f t="shared" si="33"/>
        <v>0</v>
      </c>
      <c r="I232" s="232">
        <f t="shared" si="33"/>
        <v>0</v>
      </c>
      <c r="J232" s="232">
        <f t="shared" si="33"/>
        <v>0</v>
      </c>
      <c r="K232" s="232">
        <f t="shared" si="33"/>
        <v>0</v>
      </c>
      <c r="L232" s="232">
        <f t="shared" si="33"/>
        <v>0</v>
      </c>
      <c r="M232" s="232">
        <f t="shared" si="33"/>
        <v>0</v>
      </c>
      <c r="N232" s="232">
        <f t="shared" si="33"/>
        <v>0</v>
      </c>
      <c r="O232" s="234">
        <f t="shared" si="33"/>
        <v>0</v>
      </c>
      <c r="P232" s="56"/>
    </row>
    <row r="233" spans="2:15" ht="19.5" customHeight="1">
      <c r="B233" s="157"/>
      <c r="C233" s="155"/>
      <c r="D233" s="235"/>
      <c r="E233" s="235"/>
      <c r="F233" s="235"/>
      <c r="G233" s="235"/>
      <c r="H233" s="235"/>
      <c r="I233" s="235"/>
      <c r="J233" s="235"/>
      <c r="K233" s="235"/>
      <c r="L233" s="235"/>
      <c r="M233" s="125"/>
      <c r="N233" s="235"/>
      <c r="O233" s="236"/>
    </row>
    <row r="234" spans="2:15" ht="19.5" customHeight="1">
      <c r="B234" s="157"/>
      <c r="C234" s="150" t="s">
        <v>88</v>
      </c>
      <c r="D234" s="237"/>
      <c r="E234" s="237"/>
      <c r="F234" s="237"/>
      <c r="G234" s="237"/>
      <c r="H234" s="237"/>
      <c r="I234" s="237"/>
      <c r="J234" s="237"/>
      <c r="K234" s="237"/>
      <c r="L234" s="237"/>
      <c r="M234" s="238"/>
      <c r="N234" s="237"/>
      <c r="O234" s="239"/>
    </row>
    <row r="235" spans="2:15" ht="19.5" customHeight="1">
      <c r="B235" s="157"/>
      <c r="C235" s="150" t="s">
        <v>89</v>
      </c>
      <c r="D235" s="237"/>
      <c r="E235" s="237"/>
      <c r="F235" s="237"/>
      <c r="G235" s="237"/>
      <c r="H235" s="237"/>
      <c r="I235" s="237"/>
      <c r="J235" s="237"/>
      <c r="K235" s="237"/>
      <c r="L235" s="237"/>
      <c r="M235" s="238"/>
      <c r="N235" s="237"/>
      <c r="O235" s="239"/>
    </row>
    <row r="236" spans="2:15" ht="19.5" customHeight="1">
      <c r="B236" s="157"/>
      <c r="C236" s="150" t="s">
        <v>90</v>
      </c>
      <c r="D236" s="237"/>
      <c r="E236" s="237"/>
      <c r="F236" s="237"/>
      <c r="G236" s="237"/>
      <c r="H236" s="237"/>
      <c r="I236" s="237"/>
      <c r="J236" s="237"/>
      <c r="K236" s="237"/>
      <c r="L236" s="237"/>
      <c r="M236" s="238"/>
      <c r="N236" s="237"/>
      <c r="O236" s="239"/>
    </row>
    <row r="237" spans="2:15" ht="19.5" customHeight="1" thickBot="1">
      <c r="B237" s="159"/>
      <c r="C237" s="151" t="s">
        <v>91</v>
      </c>
      <c r="D237" s="232"/>
      <c r="E237" s="232"/>
      <c r="F237" s="232"/>
      <c r="G237" s="232"/>
      <c r="H237" s="232"/>
      <c r="I237" s="232"/>
      <c r="J237" s="232"/>
      <c r="K237" s="232"/>
      <c r="L237" s="232"/>
      <c r="M237" s="233"/>
      <c r="N237" s="232"/>
      <c r="O237" s="234"/>
    </row>
    <row r="238" ht="19.5" customHeight="1" thickBot="1"/>
    <row r="239" spans="2:15" ht="19.5" customHeight="1">
      <c r="B239" s="156"/>
      <c r="C239" s="143"/>
      <c r="D239" s="146" t="s">
        <v>93</v>
      </c>
      <c r="E239" s="146"/>
      <c r="F239" s="146"/>
      <c r="G239" s="146"/>
      <c r="H239" s="146"/>
      <c r="I239" s="146"/>
      <c r="J239" s="146"/>
      <c r="K239" s="146"/>
      <c r="L239" s="146"/>
      <c r="M239" s="146"/>
      <c r="N239" s="224"/>
      <c r="O239" s="147"/>
    </row>
    <row r="240" spans="2:15" ht="19.5" customHeight="1">
      <c r="B240" s="157"/>
      <c r="C240" s="148"/>
      <c r="D240" s="142">
        <v>1</v>
      </c>
      <c r="E240" s="142">
        <f>+D240+1</f>
        <v>2</v>
      </c>
      <c r="F240" s="142">
        <f aca="true" t="shared" si="34" ref="F240:M240">+E240+1</f>
        <v>3</v>
      </c>
      <c r="G240" s="142">
        <f t="shared" si="34"/>
        <v>4</v>
      </c>
      <c r="H240" s="142">
        <f t="shared" si="34"/>
        <v>5</v>
      </c>
      <c r="I240" s="142">
        <f t="shared" si="34"/>
        <v>6</v>
      </c>
      <c r="J240" s="142">
        <f t="shared" si="34"/>
        <v>7</v>
      </c>
      <c r="K240" s="142">
        <f t="shared" si="34"/>
        <v>8</v>
      </c>
      <c r="L240" s="142">
        <f t="shared" si="34"/>
        <v>9</v>
      </c>
      <c r="M240" s="223">
        <f t="shared" si="34"/>
        <v>10</v>
      </c>
      <c r="N240" s="142">
        <f>+M240+1</f>
        <v>11</v>
      </c>
      <c r="O240" s="144">
        <f>+N240+1</f>
        <v>12</v>
      </c>
    </row>
    <row r="241" spans="2:15" ht="19.5" customHeight="1" thickBot="1">
      <c r="B241" s="158" t="s">
        <v>60</v>
      </c>
      <c r="C241" s="153" t="s">
        <v>195</v>
      </c>
      <c r="D241" s="232"/>
      <c r="E241" s="232"/>
      <c r="F241" s="232"/>
      <c r="G241" s="232"/>
      <c r="H241" s="232"/>
      <c r="I241" s="232"/>
      <c r="J241" s="232"/>
      <c r="K241" s="232"/>
      <c r="L241" s="232"/>
      <c r="M241" s="233"/>
      <c r="N241" s="232"/>
      <c r="O241" s="234"/>
    </row>
    <row r="242" spans="2:15" ht="19.5" customHeight="1">
      <c r="B242" s="157"/>
      <c r="C242" s="152" t="s">
        <v>85</v>
      </c>
      <c r="D242" s="235" t="s">
        <v>62</v>
      </c>
      <c r="E242" s="235" t="s">
        <v>46</v>
      </c>
      <c r="F242" s="235" t="s">
        <v>45</v>
      </c>
      <c r="G242" s="235" t="s">
        <v>52</v>
      </c>
      <c r="H242" s="235" t="s">
        <v>44</v>
      </c>
      <c r="I242" s="235" t="s">
        <v>47</v>
      </c>
      <c r="J242" s="235" t="s">
        <v>64</v>
      </c>
      <c r="K242" s="235" t="s">
        <v>56</v>
      </c>
      <c r="L242" s="235" t="s">
        <v>52</v>
      </c>
      <c r="M242" s="125" t="s">
        <v>48</v>
      </c>
      <c r="N242" s="235" t="s">
        <v>45</v>
      </c>
      <c r="O242" s="236" t="s">
        <v>47</v>
      </c>
    </row>
    <row r="243" spans="2:15" ht="19.5" customHeight="1">
      <c r="B243" s="157"/>
      <c r="C243" s="149" t="s">
        <v>86</v>
      </c>
      <c r="D243" s="237" t="s">
        <v>110</v>
      </c>
      <c r="E243" s="237" t="s">
        <v>110</v>
      </c>
      <c r="F243" s="237" t="s">
        <v>109</v>
      </c>
      <c r="G243" s="237" t="s">
        <v>109</v>
      </c>
      <c r="H243" s="237" t="s">
        <v>109</v>
      </c>
      <c r="I243" s="237" t="s">
        <v>110</v>
      </c>
      <c r="J243" s="237" t="s">
        <v>109</v>
      </c>
      <c r="K243" s="237" t="s">
        <v>109</v>
      </c>
      <c r="L243" s="237" t="s">
        <v>110</v>
      </c>
      <c r="M243" s="238" t="s">
        <v>109</v>
      </c>
      <c r="N243" s="237" t="s">
        <v>110</v>
      </c>
      <c r="O243" s="239" t="s">
        <v>110</v>
      </c>
    </row>
    <row r="244" spans="2:15" ht="19.5" customHeight="1">
      <c r="B244" s="157"/>
      <c r="C244" s="150" t="s">
        <v>87</v>
      </c>
      <c r="D244" s="237">
        <v>0</v>
      </c>
      <c r="E244" s="237">
        <v>0</v>
      </c>
      <c r="F244" s="237">
        <v>1</v>
      </c>
      <c r="G244" s="237">
        <v>1</v>
      </c>
      <c r="H244" s="237">
        <v>0</v>
      </c>
      <c r="I244" s="237">
        <v>0</v>
      </c>
      <c r="J244" s="237">
        <v>0</v>
      </c>
      <c r="K244" s="237">
        <v>0</v>
      </c>
      <c r="L244" s="237">
        <v>0</v>
      </c>
      <c r="M244" s="238">
        <v>0</v>
      </c>
      <c r="N244" s="237">
        <v>1</v>
      </c>
      <c r="O244" s="239">
        <v>0</v>
      </c>
    </row>
    <row r="245" spans="2:15" ht="19.5" customHeight="1">
      <c r="B245" s="157"/>
      <c r="C245" s="150" t="s">
        <v>122</v>
      </c>
      <c r="D245" s="237">
        <v>0</v>
      </c>
      <c r="E245" s="237">
        <v>0</v>
      </c>
      <c r="F245" s="237">
        <v>36</v>
      </c>
      <c r="G245" s="237">
        <v>32</v>
      </c>
      <c r="H245" s="237">
        <v>0</v>
      </c>
      <c r="I245" s="237">
        <v>0</v>
      </c>
      <c r="J245" s="237">
        <v>0</v>
      </c>
      <c r="K245" s="237">
        <v>0</v>
      </c>
      <c r="L245" s="237">
        <v>0</v>
      </c>
      <c r="M245" s="238">
        <v>0</v>
      </c>
      <c r="N245" s="237">
        <v>36</v>
      </c>
      <c r="O245" s="239">
        <v>0</v>
      </c>
    </row>
    <row r="246" spans="2:15" ht="19.5" customHeight="1" thickBot="1">
      <c r="B246" s="157"/>
      <c r="C246" s="151" t="s">
        <v>92</v>
      </c>
      <c r="D246" s="232">
        <f>+D245</f>
        <v>0</v>
      </c>
      <c r="E246" s="232">
        <f>+D246+E245</f>
        <v>0</v>
      </c>
      <c r="F246" s="232">
        <f>+E246+F245</f>
        <v>36</v>
      </c>
      <c r="G246" s="232">
        <f>+F246+G245</f>
        <v>68</v>
      </c>
      <c r="H246" s="232">
        <f>+G246+H245</f>
        <v>68</v>
      </c>
      <c r="I246" s="232">
        <f>+H246+I245</f>
        <v>68</v>
      </c>
      <c r="J246" s="232">
        <f aca="true" t="shared" si="35" ref="J246:O246">+I246+J245</f>
        <v>68</v>
      </c>
      <c r="K246" s="232">
        <f t="shared" si="35"/>
        <v>68</v>
      </c>
      <c r="L246" s="232">
        <f t="shared" si="35"/>
        <v>68</v>
      </c>
      <c r="M246" s="232">
        <f t="shared" si="35"/>
        <v>68</v>
      </c>
      <c r="N246" s="232">
        <f t="shared" si="35"/>
        <v>104</v>
      </c>
      <c r="O246" s="234">
        <f t="shared" si="35"/>
        <v>104</v>
      </c>
    </row>
    <row r="247" spans="2:15" ht="19.5" customHeight="1">
      <c r="B247" s="157"/>
      <c r="C247" s="155"/>
      <c r="D247" s="235"/>
      <c r="E247" s="235"/>
      <c r="F247" s="235"/>
      <c r="G247" s="235"/>
      <c r="H247" s="235"/>
      <c r="I247" s="235"/>
      <c r="J247" s="235"/>
      <c r="K247" s="235"/>
      <c r="L247" s="235"/>
      <c r="M247" s="125"/>
      <c r="N247" s="235"/>
      <c r="O247" s="236"/>
    </row>
    <row r="248" spans="2:15" ht="19.5" customHeight="1">
      <c r="B248" s="157"/>
      <c r="C248" s="150" t="s">
        <v>88</v>
      </c>
      <c r="D248" s="237"/>
      <c r="E248" s="237"/>
      <c r="F248" s="237"/>
      <c r="G248" s="237"/>
      <c r="H248" s="237"/>
      <c r="I248" s="237"/>
      <c r="J248" s="237"/>
      <c r="K248" s="237"/>
      <c r="L248" s="237"/>
      <c r="M248" s="238"/>
      <c r="N248" s="237"/>
      <c r="O248" s="239"/>
    </row>
    <row r="249" spans="2:15" ht="19.5" customHeight="1">
      <c r="B249" s="157"/>
      <c r="C249" s="150" t="s">
        <v>89</v>
      </c>
      <c r="D249" s="237"/>
      <c r="E249" s="237"/>
      <c r="F249" s="237"/>
      <c r="G249" s="237"/>
      <c r="H249" s="237"/>
      <c r="I249" s="237"/>
      <c r="J249" s="237"/>
      <c r="K249" s="237"/>
      <c r="L249" s="237"/>
      <c r="M249" s="238"/>
      <c r="N249" s="237"/>
      <c r="O249" s="239"/>
    </row>
    <row r="250" spans="2:15" ht="19.5" customHeight="1">
      <c r="B250" s="157"/>
      <c r="C250" s="150" t="s">
        <v>90</v>
      </c>
      <c r="D250" s="237"/>
      <c r="E250" s="237"/>
      <c r="F250" s="237"/>
      <c r="G250" s="237"/>
      <c r="H250" s="237"/>
      <c r="I250" s="237"/>
      <c r="J250" s="237"/>
      <c r="K250" s="237"/>
      <c r="L250" s="237"/>
      <c r="M250" s="238"/>
      <c r="N250" s="237"/>
      <c r="O250" s="239"/>
    </row>
    <row r="251" spans="2:15" ht="19.5" customHeight="1" thickBot="1">
      <c r="B251" s="159"/>
      <c r="C251" s="151" t="s">
        <v>91</v>
      </c>
      <c r="D251" s="232"/>
      <c r="E251" s="232"/>
      <c r="F251" s="232"/>
      <c r="G251" s="232"/>
      <c r="H251" s="232"/>
      <c r="I251" s="232"/>
      <c r="J251" s="232"/>
      <c r="K251" s="232"/>
      <c r="L251" s="232"/>
      <c r="M251" s="233"/>
      <c r="N251" s="232"/>
      <c r="O251" s="234"/>
    </row>
    <row r="252" ht="19.5" customHeight="1" thickBot="1"/>
    <row r="253" spans="2:15" ht="19.5" customHeight="1">
      <c r="B253" s="156"/>
      <c r="C253" s="143"/>
      <c r="D253" s="146" t="s">
        <v>93</v>
      </c>
      <c r="E253" s="146"/>
      <c r="F253" s="146"/>
      <c r="G253" s="146"/>
      <c r="H253" s="146"/>
      <c r="I253" s="146"/>
      <c r="J253" s="146"/>
      <c r="K253" s="146"/>
      <c r="L253" s="146"/>
      <c r="M253" s="146"/>
      <c r="N253" s="224"/>
      <c r="O253" s="147"/>
    </row>
    <row r="254" spans="2:15" ht="19.5" customHeight="1">
      <c r="B254" s="157"/>
      <c r="C254" s="148"/>
      <c r="D254" s="142">
        <v>1</v>
      </c>
      <c r="E254" s="142">
        <f>+D254+1</f>
        <v>2</v>
      </c>
      <c r="F254" s="142">
        <f aca="true" t="shared" si="36" ref="F254:M254">+E254+1</f>
        <v>3</v>
      </c>
      <c r="G254" s="142">
        <f t="shared" si="36"/>
        <v>4</v>
      </c>
      <c r="H254" s="142">
        <f t="shared" si="36"/>
        <v>5</v>
      </c>
      <c r="I254" s="142">
        <f t="shared" si="36"/>
        <v>6</v>
      </c>
      <c r="J254" s="142">
        <f t="shared" si="36"/>
        <v>7</v>
      </c>
      <c r="K254" s="142">
        <f t="shared" si="36"/>
        <v>8</v>
      </c>
      <c r="L254" s="142">
        <f t="shared" si="36"/>
        <v>9</v>
      </c>
      <c r="M254" s="223">
        <f t="shared" si="36"/>
        <v>10</v>
      </c>
      <c r="N254" s="142">
        <f>+M254+1</f>
        <v>11</v>
      </c>
      <c r="O254" s="144">
        <f>+N254+1</f>
        <v>12</v>
      </c>
    </row>
    <row r="255" spans="2:15" ht="19.5" customHeight="1" thickBot="1">
      <c r="B255" s="158" t="s">
        <v>61</v>
      </c>
      <c r="C255" s="153" t="s">
        <v>70</v>
      </c>
      <c r="D255" s="232"/>
      <c r="E255" s="232"/>
      <c r="F255" s="232"/>
      <c r="G255" s="232"/>
      <c r="H255" s="232"/>
      <c r="I255" s="232"/>
      <c r="J255" s="232"/>
      <c r="K255" s="232"/>
      <c r="L255" s="232"/>
      <c r="M255" s="233"/>
      <c r="N255" s="232"/>
      <c r="O255" s="234"/>
    </row>
    <row r="256" spans="2:15" ht="19.5" customHeight="1">
      <c r="B256" s="157"/>
      <c r="C256" s="152" t="s">
        <v>85</v>
      </c>
      <c r="D256" s="235" t="s">
        <v>111</v>
      </c>
      <c r="E256" s="235" t="s">
        <v>111</v>
      </c>
      <c r="F256" s="235" t="s">
        <v>111</v>
      </c>
      <c r="G256" s="235" t="s">
        <v>111</v>
      </c>
      <c r="H256" s="235" t="s">
        <v>111</v>
      </c>
      <c r="I256" s="235" t="s">
        <v>111</v>
      </c>
      <c r="J256" s="235" t="s">
        <v>111</v>
      </c>
      <c r="K256" s="235" t="s">
        <v>111</v>
      </c>
      <c r="L256" s="235" t="s">
        <v>111</v>
      </c>
      <c r="M256" s="235" t="s">
        <v>111</v>
      </c>
      <c r="N256" s="235" t="s">
        <v>111</v>
      </c>
      <c r="O256" s="236" t="s">
        <v>111</v>
      </c>
    </row>
    <row r="257" spans="2:15" ht="19.5" customHeight="1">
      <c r="B257" s="157"/>
      <c r="C257" s="149" t="s">
        <v>86</v>
      </c>
      <c r="D257" s="237"/>
      <c r="E257" s="237"/>
      <c r="F257" s="237"/>
      <c r="G257" s="237"/>
      <c r="H257" s="237"/>
      <c r="I257" s="237"/>
      <c r="J257" s="237"/>
      <c r="K257" s="237"/>
      <c r="L257" s="237"/>
      <c r="M257" s="238"/>
      <c r="N257" s="237"/>
      <c r="O257" s="239"/>
    </row>
    <row r="258" spans="2:15" ht="19.5" customHeight="1">
      <c r="B258" s="157"/>
      <c r="C258" s="150" t="s">
        <v>87</v>
      </c>
      <c r="D258" s="237"/>
      <c r="E258" s="237"/>
      <c r="F258" s="237"/>
      <c r="G258" s="237"/>
      <c r="H258" s="237"/>
      <c r="I258" s="237"/>
      <c r="J258" s="237"/>
      <c r="K258" s="237"/>
      <c r="L258" s="237"/>
      <c r="M258" s="238"/>
      <c r="N258" s="237"/>
      <c r="O258" s="239"/>
    </row>
    <row r="259" spans="2:15" ht="19.5" customHeight="1">
      <c r="B259" s="157"/>
      <c r="C259" s="150" t="s">
        <v>122</v>
      </c>
      <c r="D259" s="237"/>
      <c r="E259" s="237"/>
      <c r="F259" s="237"/>
      <c r="G259" s="237"/>
      <c r="H259" s="237"/>
      <c r="I259" s="237"/>
      <c r="J259" s="237"/>
      <c r="K259" s="237"/>
      <c r="L259" s="237"/>
      <c r="M259" s="238"/>
      <c r="N259" s="237"/>
      <c r="O259" s="239"/>
    </row>
    <row r="260" spans="2:15" ht="19.5" customHeight="1" thickBot="1">
      <c r="B260" s="157"/>
      <c r="C260" s="151" t="s">
        <v>92</v>
      </c>
      <c r="D260" s="232">
        <f>+D259</f>
        <v>0</v>
      </c>
      <c r="E260" s="232">
        <f aca="true" t="shared" si="37" ref="E260:O260">+D260+E259</f>
        <v>0</v>
      </c>
      <c r="F260" s="232">
        <f t="shared" si="37"/>
        <v>0</v>
      </c>
      <c r="G260" s="232">
        <f t="shared" si="37"/>
        <v>0</v>
      </c>
      <c r="H260" s="232">
        <f t="shared" si="37"/>
        <v>0</v>
      </c>
      <c r="I260" s="232">
        <f t="shared" si="37"/>
        <v>0</v>
      </c>
      <c r="J260" s="232">
        <f t="shared" si="37"/>
        <v>0</v>
      </c>
      <c r="K260" s="232">
        <f t="shared" si="37"/>
        <v>0</v>
      </c>
      <c r="L260" s="232">
        <f t="shared" si="37"/>
        <v>0</v>
      </c>
      <c r="M260" s="232">
        <f t="shared" si="37"/>
        <v>0</v>
      </c>
      <c r="N260" s="232">
        <f t="shared" si="37"/>
        <v>0</v>
      </c>
      <c r="O260" s="234">
        <f t="shared" si="37"/>
        <v>0</v>
      </c>
    </row>
    <row r="261" spans="2:15" ht="19.5" customHeight="1">
      <c r="B261" s="157"/>
      <c r="C261" s="155"/>
      <c r="D261" s="235"/>
      <c r="E261" s="235"/>
      <c r="F261" s="235"/>
      <c r="G261" s="235"/>
      <c r="H261" s="235"/>
      <c r="I261" s="235"/>
      <c r="J261" s="235"/>
      <c r="K261" s="235"/>
      <c r="L261" s="235"/>
      <c r="M261" s="125"/>
      <c r="N261" s="235"/>
      <c r="O261" s="236"/>
    </row>
    <row r="262" spans="2:15" ht="19.5" customHeight="1">
      <c r="B262" s="157"/>
      <c r="C262" s="150" t="s">
        <v>88</v>
      </c>
      <c r="D262" s="237"/>
      <c r="E262" s="237"/>
      <c r="F262" s="237"/>
      <c r="G262" s="237"/>
      <c r="H262" s="237"/>
      <c r="I262" s="237"/>
      <c r="J262" s="237"/>
      <c r="K262" s="237"/>
      <c r="L262" s="237"/>
      <c r="M262" s="238"/>
      <c r="N262" s="237"/>
      <c r="O262" s="239"/>
    </row>
    <row r="263" spans="2:15" ht="19.5" customHeight="1">
      <c r="B263" s="157"/>
      <c r="C263" s="150" t="s">
        <v>89</v>
      </c>
      <c r="D263" s="237"/>
      <c r="E263" s="237"/>
      <c r="F263" s="237"/>
      <c r="G263" s="237"/>
      <c r="H263" s="237"/>
      <c r="I263" s="237"/>
      <c r="J263" s="237"/>
      <c r="K263" s="237"/>
      <c r="L263" s="237"/>
      <c r="M263" s="238"/>
      <c r="N263" s="237"/>
      <c r="O263" s="239"/>
    </row>
    <row r="264" spans="2:15" ht="19.5" customHeight="1">
      <c r="B264" s="157"/>
      <c r="C264" s="150" t="s">
        <v>90</v>
      </c>
      <c r="D264" s="237"/>
      <c r="E264" s="237"/>
      <c r="F264" s="237"/>
      <c r="G264" s="237"/>
      <c r="H264" s="237"/>
      <c r="I264" s="237"/>
      <c r="J264" s="237"/>
      <c r="K264" s="237"/>
      <c r="L264" s="237"/>
      <c r="M264" s="238"/>
      <c r="N264" s="237"/>
      <c r="O264" s="239"/>
    </row>
    <row r="265" spans="2:15" ht="19.5" customHeight="1" thickBot="1">
      <c r="B265" s="159"/>
      <c r="C265" s="151" t="s">
        <v>91</v>
      </c>
      <c r="D265" s="232"/>
      <c r="E265" s="232"/>
      <c r="F265" s="232"/>
      <c r="G265" s="232"/>
      <c r="H265" s="232"/>
      <c r="I265" s="232"/>
      <c r="J265" s="232"/>
      <c r="K265" s="232"/>
      <c r="L265" s="232"/>
      <c r="M265" s="233"/>
      <c r="N265" s="232"/>
      <c r="O265" s="234"/>
    </row>
    <row r="266" ht="19.5" customHeight="1" thickBot="1"/>
    <row r="267" spans="2:15" ht="19.5" customHeight="1">
      <c r="B267" s="156"/>
      <c r="C267" s="143"/>
      <c r="D267" s="146" t="s">
        <v>93</v>
      </c>
      <c r="E267" s="146"/>
      <c r="F267" s="146"/>
      <c r="G267" s="146"/>
      <c r="H267" s="146"/>
      <c r="I267" s="146"/>
      <c r="J267" s="146"/>
      <c r="K267" s="146"/>
      <c r="L267" s="146"/>
      <c r="M267" s="146"/>
      <c r="N267" s="224"/>
      <c r="O267" s="147"/>
    </row>
    <row r="268" spans="2:15" ht="19.5" customHeight="1">
      <c r="B268" s="157"/>
      <c r="C268" s="148"/>
      <c r="D268" s="142">
        <v>1</v>
      </c>
      <c r="E268" s="142">
        <f>+D268+1</f>
        <v>2</v>
      </c>
      <c r="F268" s="142">
        <f aca="true" t="shared" si="38" ref="F268:M268">+E268+1</f>
        <v>3</v>
      </c>
      <c r="G268" s="142">
        <f t="shared" si="38"/>
        <v>4</v>
      </c>
      <c r="H268" s="142">
        <f t="shared" si="38"/>
        <v>5</v>
      </c>
      <c r="I268" s="142">
        <f t="shared" si="38"/>
        <v>6</v>
      </c>
      <c r="J268" s="142">
        <f t="shared" si="38"/>
        <v>7</v>
      </c>
      <c r="K268" s="142">
        <f t="shared" si="38"/>
        <v>8</v>
      </c>
      <c r="L268" s="142">
        <f t="shared" si="38"/>
        <v>9</v>
      </c>
      <c r="M268" s="223">
        <f t="shared" si="38"/>
        <v>10</v>
      </c>
      <c r="N268" s="142">
        <f>+M268+1</f>
        <v>11</v>
      </c>
      <c r="O268" s="144">
        <f>+N268+1</f>
        <v>12</v>
      </c>
    </row>
    <row r="269" spans="2:15" ht="19.5" customHeight="1" thickBot="1">
      <c r="B269" s="158" t="s">
        <v>62</v>
      </c>
      <c r="C269" s="153" t="s">
        <v>198</v>
      </c>
      <c r="D269" s="232"/>
      <c r="E269" s="232"/>
      <c r="F269" s="232"/>
      <c r="G269" s="232"/>
      <c r="H269" s="232"/>
      <c r="I269" s="232"/>
      <c r="J269" s="232"/>
      <c r="K269" s="232"/>
      <c r="L269" s="232"/>
      <c r="M269" s="233"/>
      <c r="N269" s="232"/>
      <c r="O269" s="234"/>
    </row>
    <row r="270" spans="2:15" ht="19.5" customHeight="1">
      <c r="B270" s="157"/>
      <c r="C270" s="152" t="s">
        <v>85</v>
      </c>
      <c r="D270" s="235" t="s">
        <v>60</v>
      </c>
      <c r="E270" s="235" t="s">
        <v>51</v>
      </c>
      <c r="F270" s="235" t="s">
        <v>47</v>
      </c>
      <c r="G270" s="235" t="s">
        <v>46</v>
      </c>
      <c r="H270" s="235" t="s">
        <v>71</v>
      </c>
      <c r="I270" s="235" t="s">
        <v>45</v>
      </c>
      <c r="J270" s="235" t="s">
        <v>111</v>
      </c>
      <c r="K270" s="235" t="s">
        <v>111</v>
      </c>
      <c r="L270" s="235" t="s">
        <v>111</v>
      </c>
      <c r="M270" s="235" t="s">
        <v>111</v>
      </c>
      <c r="N270" s="235" t="s">
        <v>111</v>
      </c>
      <c r="O270" s="236" t="s">
        <v>111</v>
      </c>
    </row>
    <row r="271" spans="2:15" ht="19.5" customHeight="1">
      <c r="B271" s="157"/>
      <c r="C271" s="149" t="s">
        <v>86</v>
      </c>
      <c r="D271" s="237" t="s">
        <v>109</v>
      </c>
      <c r="E271" s="237" t="s">
        <v>110</v>
      </c>
      <c r="F271" s="237" t="s">
        <v>109</v>
      </c>
      <c r="G271" s="237" t="s">
        <v>110</v>
      </c>
      <c r="H271" s="237" t="s">
        <v>110</v>
      </c>
      <c r="I271" s="237" t="s">
        <v>110</v>
      </c>
      <c r="J271" s="237"/>
      <c r="K271" s="237"/>
      <c r="L271" s="237"/>
      <c r="M271" s="238"/>
      <c r="N271" s="237"/>
      <c r="O271" s="239"/>
    </row>
    <row r="272" spans="2:15" ht="19.5" customHeight="1">
      <c r="B272" s="157"/>
      <c r="C272" s="150" t="s">
        <v>87</v>
      </c>
      <c r="D272" s="237">
        <v>1</v>
      </c>
      <c r="E272" s="237">
        <v>0</v>
      </c>
      <c r="F272" s="237">
        <v>0</v>
      </c>
      <c r="G272" s="237">
        <v>0</v>
      </c>
      <c r="H272" s="237">
        <v>0</v>
      </c>
      <c r="I272" s="237">
        <v>1</v>
      </c>
      <c r="J272" s="237"/>
      <c r="K272" s="237"/>
      <c r="L272" s="237"/>
      <c r="M272" s="238"/>
      <c r="N272" s="237"/>
      <c r="O272" s="239"/>
    </row>
    <row r="273" spans="2:15" ht="19.5" customHeight="1">
      <c r="B273" s="157"/>
      <c r="C273" s="150" t="s">
        <v>122</v>
      </c>
      <c r="D273" s="237">
        <v>24</v>
      </c>
      <c r="E273" s="237">
        <v>0</v>
      </c>
      <c r="F273" s="237">
        <v>0</v>
      </c>
      <c r="G273" s="237">
        <v>0</v>
      </c>
      <c r="H273" s="237">
        <v>0</v>
      </c>
      <c r="I273" s="237">
        <v>36</v>
      </c>
      <c r="J273" s="237">
        <v>12</v>
      </c>
      <c r="K273" s="237">
        <v>12</v>
      </c>
      <c r="L273" s="237">
        <v>12</v>
      </c>
      <c r="M273" s="237">
        <v>12</v>
      </c>
      <c r="N273" s="237">
        <v>12</v>
      </c>
      <c r="O273" s="239">
        <v>12</v>
      </c>
    </row>
    <row r="274" spans="2:15" ht="19.5" customHeight="1" thickBot="1">
      <c r="B274" s="157"/>
      <c r="C274" s="151" t="s">
        <v>92</v>
      </c>
      <c r="D274" s="232">
        <f>+D273</f>
        <v>24</v>
      </c>
      <c r="E274" s="232">
        <f>+D274+E273</f>
        <v>24</v>
      </c>
      <c r="F274" s="232">
        <f>+E274+F273</f>
        <v>24</v>
      </c>
      <c r="G274" s="232">
        <f>+F274+G273</f>
        <v>24</v>
      </c>
      <c r="H274" s="232">
        <f>+G274+H273</f>
        <v>24</v>
      </c>
      <c r="I274" s="232">
        <f>+H274+I273</f>
        <v>60</v>
      </c>
      <c r="J274" s="232">
        <f aca="true" t="shared" si="39" ref="J274:O274">+I274+J273</f>
        <v>72</v>
      </c>
      <c r="K274" s="232">
        <f t="shared" si="39"/>
        <v>84</v>
      </c>
      <c r="L274" s="232">
        <f t="shared" si="39"/>
        <v>96</v>
      </c>
      <c r="M274" s="232">
        <f t="shared" si="39"/>
        <v>108</v>
      </c>
      <c r="N274" s="232">
        <f t="shared" si="39"/>
        <v>120</v>
      </c>
      <c r="O274" s="234">
        <f t="shared" si="39"/>
        <v>132</v>
      </c>
    </row>
    <row r="275" spans="2:15" ht="19.5" customHeight="1">
      <c r="B275" s="157"/>
      <c r="C275" s="155"/>
      <c r="D275" s="235"/>
      <c r="E275" s="235"/>
      <c r="F275" s="235"/>
      <c r="G275" s="235"/>
      <c r="H275" s="235"/>
      <c r="I275" s="235"/>
      <c r="J275" s="235"/>
      <c r="K275" s="235"/>
      <c r="L275" s="235"/>
      <c r="M275" s="125"/>
      <c r="N275" s="235"/>
      <c r="O275" s="236"/>
    </row>
    <row r="276" spans="2:15" ht="19.5" customHeight="1">
      <c r="B276" s="157"/>
      <c r="C276" s="150" t="s">
        <v>88</v>
      </c>
      <c r="D276" s="237"/>
      <c r="E276" s="237"/>
      <c r="F276" s="237"/>
      <c r="G276" s="237"/>
      <c r="H276" s="237"/>
      <c r="I276" s="237"/>
      <c r="J276" s="237"/>
      <c r="K276" s="237"/>
      <c r="L276" s="237"/>
      <c r="M276" s="238"/>
      <c r="N276" s="237"/>
      <c r="O276" s="239"/>
    </row>
    <row r="277" spans="2:15" ht="19.5" customHeight="1">
      <c r="B277" s="157"/>
      <c r="C277" s="150" t="s">
        <v>89</v>
      </c>
      <c r="D277" s="237"/>
      <c r="E277" s="237"/>
      <c r="F277" s="237"/>
      <c r="G277" s="237"/>
      <c r="H277" s="237"/>
      <c r="I277" s="237"/>
      <c r="J277" s="237"/>
      <c r="K277" s="237"/>
      <c r="L277" s="237"/>
      <c r="M277" s="238"/>
      <c r="N277" s="237"/>
      <c r="O277" s="239"/>
    </row>
    <row r="278" spans="2:15" ht="19.5" customHeight="1">
      <c r="B278" s="157"/>
      <c r="C278" s="150" t="s">
        <v>90</v>
      </c>
      <c r="D278" s="237"/>
      <c r="E278" s="237"/>
      <c r="F278" s="237"/>
      <c r="G278" s="237"/>
      <c r="H278" s="237"/>
      <c r="I278" s="237"/>
      <c r="J278" s="237"/>
      <c r="K278" s="237"/>
      <c r="L278" s="237"/>
      <c r="M278" s="238"/>
      <c r="N278" s="237"/>
      <c r="O278" s="239"/>
    </row>
    <row r="279" spans="2:15" ht="19.5" customHeight="1" thickBot="1">
      <c r="B279" s="159"/>
      <c r="C279" s="151" t="s">
        <v>91</v>
      </c>
      <c r="D279" s="232"/>
      <c r="E279" s="232"/>
      <c r="F279" s="232"/>
      <c r="G279" s="232"/>
      <c r="H279" s="232"/>
      <c r="I279" s="232"/>
      <c r="J279" s="232"/>
      <c r="K279" s="232"/>
      <c r="L279" s="232"/>
      <c r="M279" s="233"/>
      <c r="N279" s="232"/>
      <c r="O279" s="234"/>
    </row>
    <row r="280" ht="19.5" customHeight="1" thickBot="1"/>
    <row r="281" spans="2:15" ht="19.5" customHeight="1">
      <c r="B281" s="156"/>
      <c r="C281" s="143"/>
      <c r="D281" s="146" t="s">
        <v>93</v>
      </c>
      <c r="E281" s="146"/>
      <c r="F281" s="146"/>
      <c r="G281" s="146"/>
      <c r="H281" s="146"/>
      <c r="I281" s="146"/>
      <c r="J281" s="146"/>
      <c r="K281" s="146"/>
      <c r="L281" s="146"/>
      <c r="M281" s="146"/>
      <c r="N281" s="224"/>
      <c r="O281" s="147"/>
    </row>
    <row r="282" spans="2:15" ht="19.5" customHeight="1">
      <c r="B282" s="157"/>
      <c r="C282" s="148"/>
      <c r="D282" s="142">
        <v>1</v>
      </c>
      <c r="E282" s="142">
        <f>+D282+1</f>
        <v>2</v>
      </c>
      <c r="F282" s="142">
        <f aca="true" t="shared" si="40" ref="F282:M282">+E282+1</f>
        <v>3</v>
      </c>
      <c r="G282" s="142">
        <f t="shared" si="40"/>
        <v>4</v>
      </c>
      <c r="H282" s="142">
        <f t="shared" si="40"/>
        <v>5</v>
      </c>
      <c r="I282" s="142">
        <f t="shared" si="40"/>
        <v>6</v>
      </c>
      <c r="J282" s="142">
        <f t="shared" si="40"/>
        <v>7</v>
      </c>
      <c r="K282" s="142">
        <f t="shared" si="40"/>
        <v>8</v>
      </c>
      <c r="L282" s="142">
        <f t="shared" si="40"/>
        <v>9</v>
      </c>
      <c r="M282" s="223">
        <f t="shared" si="40"/>
        <v>10</v>
      </c>
      <c r="N282" s="142">
        <f>+M282+1</f>
        <v>11</v>
      </c>
      <c r="O282" s="144">
        <f>+N282+1</f>
        <v>12</v>
      </c>
    </row>
    <row r="283" spans="2:15" ht="19.5" customHeight="1" thickBot="1">
      <c r="B283" s="158" t="s">
        <v>63</v>
      </c>
      <c r="C283" s="153" t="s">
        <v>207</v>
      </c>
      <c r="D283" s="232"/>
      <c r="E283" s="232"/>
      <c r="F283" s="232"/>
      <c r="G283" s="232"/>
      <c r="H283" s="232"/>
      <c r="I283" s="232"/>
      <c r="J283" s="232"/>
      <c r="K283" s="232"/>
      <c r="L283" s="232"/>
      <c r="M283" s="233"/>
      <c r="N283" s="232"/>
      <c r="O283" s="234"/>
    </row>
    <row r="284" spans="2:15" ht="19.5" customHeight="1">
      <c r="B284" s="157"/>
      <c r="C284" s="152" t="s">
        <v>85</v>
      </c>
      <c r="D284" s="235" t="s">
        <v>111</v>
      </c>
      <c r="E284" s="235" t="s">
        <v>111</v>
      </c>
      <c r="F284" s="235" t="s">
        <v>111</v>
      </c>
      <c r="G284" s="235" t="s">
        <v>111</v>
      </c>
      <c r="H284" s="235" t="s">
        <v>111</v>
      </c>
      <c r="I284" s="235" t="s">
        <v>111</v>
      </c>
      <c r="J284" s="235" t="s">
        <v>111</v>
      </c>
      <c r="K284" s="235" t="s">
        <v>111</v>
      </c>
      <c r="L284" s="235" t="s">
        <v>111</v>
      </c>
      <c r="M284" s="235" t="s">
        <v>111</v>
      </c>
      <c r="N284" s="235" t="s">
        <v>111</v>
      </c>
      <c r="O284" s="236" t="s">
        <v>111</v>
      </c>
    </row>
    <row r="285" spans="2:15" ht="19.5" customHeight="1">
      <c r="B285" s="157"/>
      <c r="C285" s="149" t="s">
        <v>86</v>
      </c>
      <c r="D285" s="237"/>
      <c r="E285" s="237"/>
      <c r="F285" s="237"/>
      <c r="G285" s="237"/>
      <c r="H285" s="237"/>
      <c r="I285" s="237"/>
      <c r="J285" s="237"/>
      <c r="K285" s="237"/>
      <c r="L285" s="237"/>
      <c r="M285" s="238"/>
      <c r="N285" s="237"/>
      <c r="O285" s="239"/>
    </row>
    <row r="286" spans="2:15" ht="19.5" customHeight="1">
      <c r="B286" s="157"/>
      <c r="C286" s="150" t="s">
        <v>87</v>
      </c>
      <c r="D286" s="237"/>
      <c r="E286" s="237"/>
      <c r="F286" s="237"/>
      <c r="G286" s="237"/>
      <c r="H286" s="237"/>
      <c r="I286" s="237"/>
      <c r="J286" s="237"/>
      <c r="K286" s="237"/>
      <c r="L286" s="237"/>
      <c r="M286" s="238"/>
      <c r="N286" s="237"/>
      <c r="O286" s="239"/>
    </row>
    <row r="287" spans="2:15" ht="19.5" customHeight="1">
      <c r="B287" s="157"/>
      <c r="C287" s="150" t="s">
        <v>122</v>
      </c>
      <c r="D287" s="237"/>
      <c r="E287" s="237"/>
      <c r="F287" s="237"/>
      <c r="G287" s="237"/>
      <c r="H287" s="237"/>
      <c r="I287" s="237"/>
      <c r="J287" s="237"/>
      <c r="K287" s="237"/>
      <c r="L287" s="237"/>
      <c r="M287" s="238"/>
      <c r="N287" s="237"/>
      <c r="O287" s="239"/>
    </row>
    <row r="288" spans="2:15" ht="19.5" customHeight="1" thickBot="1">
      <c r="B288" s="157"/>
      <c r="C288" s="151" t="s">
        <v>92</v>
      </c>
      <c r="D288" s="232">
        <f>+D287</f>
        <v>0</v>
      </c>
      <c r="E288" s="232">
        <f aca="true" t="shared" si="41" ref="E288:O288">+D288+E287</f>
        <v>0</v>
      </c>
      <c r="F288" s="232">
        <f t="shared" si="41"/>
        <v>0</v>
      </c>
      <c r="G288" s="232">
        <f t="shared" si="41"/>
        <v>0</v>
      </c>
      <c r="H288" s="232">
        <f t="shared" si="41"/>
        <v>0</v>
      </c>
      <c r="I288" s="232">
        <f t="shared" si="41"/>
        <v>0</v>
      </c>
      <c r="J288" s="232">
        <f t="shared" si="41"/>
        <v>0</v>
      </c>
      <c r="K288" s="232">
        <f t="shared" si="41"/>
        <v>0</v>
      </c>
      <c r="L288" s="232">
        <f t="shared" si="41"/>
        <v>0</v>
      </c>
      <c r="M288" s="232">
        <f t="shared" si="41"/>
        <v>0</v>
      </c>
      <c r="N288" s="232">
        <f t="shared" si="41"/>
        <v>0</v>
      </c>
      <c r="O288" s="234">
        <f t="shared" si="41"/>
        <v>0</v>
      </c>
    </row>
    <row r="289" spans="2:16" ht="19.5" customHeight="1">
      <c r="B289" s="157"/>
      <c r="C289" s="155"/>
      <c r="D289" s="235"/>
      <c r="E289" s="235"/>
      <c r="F289" s="235"/>
      <c r="G289" s="235"/>
      <c r="H289" s="235"/>
      <c r="I289" s="235"/>
      <c r="J289" s="235"/>
      <c r="K289" s="235"/>
      <c r="L289" s="235"/>
      <c r="M289" s="125"/>
      <c r="N289" s="235"/>
      <c r="O289" s="236"/>
      <c r="P289" s="141"/>
    </row>
    <row r="290" spans="2:16" ht="19.5" customHeight="1">
      <c r="B290" s="157"/>
      <c r="C290" s="150" t="s">
        <v>88</v>
      </c>
      <c r="D290" s="237"/>
      <c r="E290" s="237"/>
      <c r="F290" s="237"/>
      <c r="G290" s="237"/>
      <c r="H290" s="237"/>
      <c r="I290" s="237"/>
      <c r="J290" s="237"/>
      <c r="K290" s="237"/>
      <c r="L290" s="237"/>
      <c r="M290" s="238"/>
      <c r="N290" s="237"/>
      <c r="O290" s="239"/>
      <c r="P290" s="56"/>
    </row>
    <row r="291" spans="2:16" ht="19.5" customHeight="1">
      <c r="B291" s="157"/>
      <c r="C291" s="150" t="s">
        <v>89</v>
      </c>
      <c r="D291" s="237"/>
      <c r="E291" s="237"/>
      <c r="F291" s="237"/>
      <c r="G291" s="237"/>
      <c r="H291" s="237"/>
      <c r="I291" s="237"/>
      <c r="J291" s="237"/>
      <c r="K291" s="237"/>
      <c r="L291" s="237"/>
      <c r="M291" s="238"/>
      <c r="N291" s="237"/>
      <c r="O291" s="239"/>
      <c r="P291" s="56"/>
    </row>
    <row r="292" spans="2:16" ht="19.5" customHeight="1">
      <c r="B292" s="157"/>
      <c r="C292" s="150" t="s">
        <v>90</v>
      </c>
      <c r="D292" s="237"/>
      <c r="E292" s="237"/>
      <c r="F292" s="237"/>
      <c r="G292" s="237"/>
      <c r="H292" s="237"/>
      <c r="I292" s="237"/>
      <c r="J292" s="237"/>
      <c r="K292" s="237"/>
      <c r="L292" s="237"/>
      <c r="M292" s="238"/>
      <c r="N292" s="237"/>
      <c r="O292" s="239"/>
      <c r="P292" s="56"/>
    </row>
    <row r="293" spans="2:16" ht="19.5" customHeight="1" thickBot="1">
      <c r="B293" s="159"/>
      <c r="C293" s="151" t="s">
        <v>91</v>
      </c>
      <c r="D293" s="232"/>
      <c r="E293" s="232"/>
      <c r="F293" s="232"/>
      <c r="G293" s="232"/>
      <c r="H293" s="232"/>
      <c r="I293" s="232"/>
      <c r="J293" s="232"/>
      <c r="K293" s="232"/>
      <c r="L293" s="232"/>
      <c r="M293" s="233"/>
      <c r="N293" s="232"/>
      <c r="O293" s="234"/>
      <c r="P293" s="56"/>
    </row>
    <row r="294" ht="19.5" customHeight="1" thickBot="1">
      <c r="P294" s="56"/>
    </row>
    <row r="295" spans="2:16" ht="19.5" customHeight="1">
      <c r="B295" s="156"/>
      <c r="C295" s="143"/>
      <c r="D295" s="146" t="s">
        <v>93</v>
      </c>
      <c r="E295" s="146"/>
      <c r="F295" s="146"/>
      <c r="G295" s="146"/>
      <c r="H295" s="146"/>
      <c r="I295" s="146"/>
      <c r="J295" s="146"/>
      <c r="K295" s="146"/>
      <c r="L295" s="146"/>
      <c r="M295" s="146"/>
      <c r="N295" s="224"/>
      <c r="O295" s="147"/>
      <c r="P295" s="56"/>
    </row>
    <row r="296" spans="2:15" ht="19.5" customHeight="1">
      <c r="B296" s="157"/>
      <c r="C296" s="148"/>
      <c r="D296" s="142">
        <v>1</v>
      </c>
      <c r="E296" s="142">
        <f>+D296+1</f>
        <v>2</v>
      </c>
      <c r="F296" s="142">
        <f aca="true" t="shared" si="42" ref="F296:M296">+E296+1</f>
        <v>3</v>
      </c>
      <c r="G296" s="142">
        <f t="shared" si="42"/>
        <v>4</v>
      </c>
      <c r="H296" s="142">
        <f t="shared" si="42"/>
        <v>5</v>
      </c>
      <c r="I296" s="142">
        <f t="shared" si="42"/>
        <v>6</v>
      </c>
      <c r="J296" s="142">
        <f t="shared" si="42"/>
        <v>7</v>
      </c>
      <c r="K296" s="142">
        <f t="shared" si="42"/>
        <v>8</v>
      </c>
      <c r="L296" s="142">
        <f t="shared" si="42"/>
        <v>9</v>
      </c>
      <c r="M296" s="223">
        <f t="shared" si="42"/>
        <v>10</v>
      </c>
      <c r="N296" s="142">
        <f>+M296+1</f>
        <v>11</v>
      </c>
      <c r="O296" s="144">
        <f>+N296+1</f>
        <v>12</v>
      </c>
    </row>
    <row r="297" spans="2:15" ht="19.5" customHeight="1" thickBot="1">
      <c r="B297" s="158" t="s">
        <v>64</v>
      </c>
      <c r="C297" s="153" t="s">
        <v>200</v>
      </c>
      <c r="D297" s="232"/>
      <c r="E297" s="232"/>
      <c r="F297" s="232"/>
      <c r="G297" s="232"/>
      <c r="H297" s="232"/>
      <c r="I297" s="232"/>
      <c r="J297" s="232"/>
      <c r="K297" s="232"/>
      <c r="L297" s="232"/>
      <c r="M297" s="233"/>
      <c r="N297" s="232"/>
      <c r="O297" s="234"/>
    </row>
    <row r="298" spans="2:15" ht="19.5" customHeight="1">
      <c r="B298" s="157"/>
      <c r="C298" s="152" t="s">
        <v>85</v>
      </c>
      <c r="D298" s="235" t="s">
        <v>111</v>
      </c>
      <c r="E298" s="235" t="s">
        <v>111</v>
      </c>
      <c r="F298" s="235" t="s">
        <v>111</v>
      </c>
      <c r="G298" s="235" t="s">
        <v>111</v>
      </c>
      <c r="H298" s="235" t="s">
        <v>111</v>
      </c>
      <c r="I298" s="235" t="s">
        <v>111</v>
      </c>
      <c r="J298" s="235" t="s">
        <v>60</v>
      </c>
      <c r="K298" s="235" t="s">
        <v>45</v>
      </c>
      <c r="L298" s="235" t="s">
        <v>50</v>
      </c>
      <c r="M298" s="125" t="s">
        <v>65</v>
      </c>
      <c r="N298" s="235" t="s">
        <v>52</v>
      </c>
      <c r="O298" s="236" t="s">
        <v>56</v>
      </c>
    </row>
    <row r="299" spans="2:15" ht="19.5" customHeight="1">
      <c r="B299" s="157"/>
      <c r="C299" s="149" t="s">
        <v>86</v>
      </c>
      <c r="D299" s="237"/>
      <c r="E299" s="237"/>
      <c r="F299" s="237"/>
      <c r="G299" s="237"/>
      <c r="H299" s="237"/>
      <c r="I299" s="237"/>
      <c r="J299" s="237" t="s">
        <v>110</v>
      </c>
      <c r="K299" s="237" t="s">
        <v>109</v>
      </c>
      <c r="L299" s="237" t="s">
        <v>109</v>
      </c>
      <c r="M299" s="238" t="s">
        <v>110</v>
      </c>
      <c r="N299" s="237" t="s">
        <v>109</v>
      </c>
      <c r="O299" s="239" t="s">
        <v>110</v>
      </c>
    </row>
    <row r="300" spans="2:15" ht="19.5" customHeight="1">
      <c r="B300" s="157"/>
      <c r="C300" s="150" t="s">
        <v>87</v>
      </c>
      <c r="D300" s="237"/>
      <c r="E300" s="237"/>
      <c r="F300" s="237"/>
      <c r="G300" s="237"/>
      <c r="H300" s="237"/>
      <c r="I300" s="237"/>
      <c r="J300" s="237">
        <v>1</v>
      </c>
      <c r="K300" s="237">
        <v>0</v>
      </c>
      <c r="L300" s="237">
        <v>0</v>
      </c>
      <c r="M300" s="238">
        <v>0</v>
      </c>
      <c r="N300" s="237">
        <v>0</v>
      </c>
      <c r="O300" s="239">
        <v>0.5</v>
      </c>
    </row>
    <row r="301" spans="2:15" ht="19.5" customHeight="1">
      <c r="B301" s="157"/>
      <c r="C301" s="150" t="s">
        <v>122</v>
      </c>
      <c r="D301" s="237">
        <v>12</v>
      </c>
      <c r="E301" s="237">
        <v>12</v>
      </c>
      <c r="F301" s="237">
        <v>12</v>
      </c>
      <c r="G301" s="237">
        <v>12</v>
      </c>
      <c r="H301" s="237">
        <v>12</v>
      </c>
      <c r="I301" s="237">
        <v>12</v>
      </c>
      <c r="J301" s="237">
        <v>24</v>
      </c>
      <c r="K301" s="237">
        <v>0</v>
      </c>
      <c r="L301" s="237">
        <v>0</v>
      </c>
      <c r="M301" s="238">
        <v>0</v>
      </c>
      <c r="N301" s="237">
        <v>0</v>
      </c>
      <c r="O301" s="239">
        <v>14</v>
      </c>
    </row>
    <row r="302" spans="2:15" ht="19.5" customHeight="1" thickBot="1">
      <c r="B302" s="157"/>
      <c r="C302" s="151" t="s">
        <v>92</v>
      </c>
      <c r="D302" s="232">
        <f>+D301</f>
        <v>12</v>
      </c>
      <c r="E302" s="232">
        <f>+D302+E301</f>
        <v>24</v>
      </c>
      <c r="F302" s="232">
        <f>+E302+F301</f>
        <v>36</v>
      </c>
      <c r="G302" s="232">
        <f>+F302+G301</f>
        <v>48</v>
      </c>
      <c r="H302" s="232">
        <f>+G302+H301</f>
        <v>60</v>
      </c>
      <c r="I302" s="232">
        <f>+H302+I301</f>
        <v>72</v>
      </c>
      <c r="J302" s="232">
        <f aca="true" t="shared" si="43" ref="J302:O302">+I302+J301</f>
        <v>96</v>
      </c>
      <c r="K302" s="232">
        <f t="shared" si="43"/>
        <v>96</v>
      </c>
      <c r="L302" s="232">
        <f t="shared" si="43"/>
        <v>96</v>
      </c>
      <c r="M302" s="232">
        <f t="shared" si="43"/>
        <v>96</v>
      </c>
      <c r="N302" s="232">
        <f t="shared" si="43"/>
        <v>96</v>
      </c>
      <c r="O302" s="234">
        <f t="shared" si="43"/>
        <v>110</v>
      </c>
    </row>
    <row r="303" spans="2:15" ht="19.5" customHeight="1">
      <c r="B303" s="157"/>
      <c r="C303" s="155"/>
      <c r="D303" s="235"/>
      <c r="E303" s="235"/>
      <c r="F303" s="235"/>
      <c r="G303" s="235"/>
      <c r="H303" s="235"/>
      <c r="I303" s="235"/>
      <c r="J303" s="235"/>
      <c r="K303" s="235"/>
      <c r="L303" s="235"/>
      <c r="M303" s="125"/>
      <c r="N303" s="235"/>
      <c r="O303" s="236"/>
    </row>
    <row r="304" spans="2:15" ht="19.5" customHeight="1">
      <c r="B304" s="157"/>
      <c r="C304" s="150" t="s">
        <v>88</v>
      </c>
      <c r="D304" s="237"/>
      <c r="E304" s="237"/>
      <c r="F304" s="237"/>
      <c r="G304" s="237"/>
      <c r="H304" s="237"/>
      <c r="I304" s="237"/>
      <c r="J304" s="237"/>
      <c r="K304" s="237"/>
      <c r="L304" s="237"/>
      <c r="M304" s="238"/>
      <c r="N304" s="237"/>
      <c r="O304" s="239"/>
    </row>
    <row r="305" spans="2:15" ht="19.5" customHeight="1">
      <c r="B305" s="157"/>
      <c r="C305" s="150" t="s">
        <v>89</v>
      </c>
      <c r="D305" s="237"/>
      <c r="E305" s="237"/>
      <c r="F305" s="237"/>
      <c r="G305" s="237"/>
      <c r="H305" s="237"/>
      <c r="I305" s="237"/>
      <c r="J305" s="237"/>
      <c r="K305" s="237"/>
      <c r="L305" s="237"/>
      <c r="M305" s="238"/>
      <c r="N305" s="237"/>
      <c r="O305" s="239"/>
    </row>
    <row r="306" spans="2:15" ht="19.5" customHeight="1">
      <c r="B306" s="157"/>
      <c r="C306" s="150" t="s">
        <v>90</v>
      </c>
      <c r="D306" s="237"/>
      <c r="E306" s="237"/>
      <c r="F306" s="237"/>
      <c r="G306" s="237"/>
      <c r="H306" s="237"/>
      <c r="I306" s="237"/>
      <c r="J306" s="237"/>
      <c r="K306" s="237"/>
      <c r="L306" s="237"/>
      <c r="M306" s="238"/>
      <c r="N306" s="237"/>
      <c r="O306" s="239"/>
    </row>
    <row r="307" spans="2:15" ht="19.5" customHeight="1" thickBot="1">
      <c r="B307" s="159"/>
      <c r="C307" s="151" t="s">
        <v>91</v>
      </c>
      <c r="D307" s="232"/>
      <c r="E307" s="232"/>
      <c r="F307" s="232"/>
      <c r="G307" s="232"/>
      <c r="H307" s="232"/>
      <c r="I307" s="232"/>
      <c r="J307" s="232"/>
      <c r="K307" s="232"/>
      <c r="L307" s="232"/>
      <c r="M307" s="233"/>
      <c r="N307" s="232"/>
      <c r="O307" s="234"/>
    </row>
    <row r="308" ht="19.5" customHeight="1" thickBot="1"/>
    <row r="309" spans="2:15" ht="19.5" customHeight="1">
      <c r="B309" s="156"/>
      <c r="C309" s="143"/>
      <c r="D309" s="146" t="s">
        <v>93</v>
      </c>
      <c r="E309" s="146"/>
      <c r="F309" s="146"/>
      <c r="G309" s="146"/>
      <c r="H309" s="146"/>
      <c r="I309" s="146"/>
      <c r="J309" s="146"/>
      <c r="K309" s="146"/>
      <c r="L309" s="146"/>
      <c r="M309" s="146"/>
      <c r="N309" s="224"/>
      <c r="O309" s="147"/>
    </row>
    <row r="310" spans="2:15" ht="19.5" customHeight="1">
      <c r="B310" s="157"/>
      <c r="C310" s="148"/>
      <c r="D310" s="142">
        <v>1</v>
      </c>
      <c r="E310" s="142">
        <f>+D310+1</f>
        <v>2</v>
      </c>
      <c r="F310" s="142">
        <f aca="true" t="shared" si="44" ref="F310:M310">+E310+1</f>
        <v>3</v>
      </c>
      <c r="G310" s="142">
        <f t="shared" si="44"/>
        <v>4</v>
      </c>
      <c r="H310" s="142">
        <f t="shared" si="44"/>
        <v>5</v>
      </c>
      <c r="I310" s="142">
        <f t="shared" si="44"/>
        <v>6</v>
      </c>
      <c r="J310" s="142">
        <f t="shared" si="44"/>
        <v>7</v>
      </c>
      <c r="K310" s="142">
        <f t="shared" si="44"/>
        <v>8</v>
      </c>
      <c r="L310" s="142">
        <f t="shared" si="44"/>
        <v>9</v>
      </c>
      <c r="M310" s="223">
        <f t="shared" si="44"/>
        <v>10</v>
      </c>
      <c r="N310" s="142">
        <f>+M310+1</f>
        <v>11</v>
      </c>
      <c r="O310" s="144">
        <f>+N310+1</f>
        <v>12</v>
      </c>
    </row>
    <row r="311" spans="2:15" ht="19.5" customHeight="1" thickBot="1">
      <c r="B311" s="158" t="s">
        <v>65</v>
      </c>
      <c r="C311" s="153" t="s">
        <v>211</v>
      </c>
      <c r="D311" s="232"/>
      <c r="E311" s="232"/>
      <c r="F311" s="232"/>
      <c r="G311" s="232"/>
      <c r="H311" s="232"/>
      <c r="I311" s="232"/>
      <c r="J311" s="232"/>
      <c r="K311" s="232"/>
      <c r="L311" s="232"/>
      <c r="M311" s="233"/>
      <c r="N311" s="232"/>
      <c r="O311" s="234"/>
    </row>
    <row r="312" spans="2:15" ht="19.5" customHeight="1">
      <c r="B312" s="157"/>
      <c r="C312" s="152" t="s">
        <v>85</v>
      </c>
      <c r="D312" s="235" t="s">
        <v>111</v>
      </c>
      <c r="E312" s="235" t="s">
        <v>111</v>
      </c>
      <c r="F312" s="235" t="s">
        <v>111</v>
      </c>
      <c r="G312" s="235" t="s">
        <v>111</v>
      </c>
      <c r="H312" s="235" t="s">
        <v>111</v>
      </c>
      <c r="I312" s="235" t="s">
        <v>111</v>
      </c>
      <c r="J312" s="235" t="s">
        <v>47</v>
      </c>
      <c r="K312" s="235" t="s">
        <v>49</v>
      </c>
      <c r="L312" s="235" t="s">
        <v>48</v>
      </c>
      <c r="M312" s="125" t="s">
        <v>64</v>
      </c>
      <c r="N312" s="235" t="s">
        <v>50</v>
      </c>
      <c r="O312" s="236" t="s">
        <v>44</v>
      </c>
    </row>
    <row r="313" spans="2:15" ht="19.5" customHeight="1">
      <c r="B313" s="157"/>
      <c r="C313" s="149" t="s">
        <v>86</v>
      </c>
      <c r="D313" s="237"/>
      <c r="E313" s="237"/>
      <c r="F313" s="237"/>
      <c r="G313" s="237"/>
      <c r="H313" s="237"/>
      <c r="I313" s="237"/>
      <c r="J313" s="237" t="s">
        <v>109</v>
      </c>
      <c r="K313" s="237" t="s">
        <v>110</v>
      </c>
      <c r="L313" s="237" t="s">
        <v>110</v>
      </c>
      <c r="M313" s="238" t="s">
        <v>109</v>
      </c>
      <c r="N313" s="237" t="s">
        <v>109</v>
      </c>
      <c r="O313" s="239" t="s">
        <v>110</v>
      </c>
    </row>
    <row r="314" spans="2:15" ht="19.5" customHeight="1">
      <c r="B314" s="157"/>
      <c r="C314" s="150" t="s">
        <v>87</v>
      </c>
      <c r="D314" s="237"/>
      <c r="E314" s="237"/>
      <c r="F314" s="237"/>
      <c r="G314" s="237"/>
      <c r="H314" s="237"/>
      <c r="I314" s="237"/>
      <c r="J314" s="237">
        <v>0</v>
      </c>
      <c r="K314" s="237">
        <v>0</v>
      </c>
      <c r="L314" s="237">
        <v>0.5</v>
      </c>
      <c r="M314" s="238">
        <v>1</v>
      </c>
      <c r="N314" s="237">
        <v>0</v>
      </c>
      <c r="O314" s="239">
        <v>0</v>
      </c>
    </row>
    <row r="315" spans="2:15" ht="19.5" customHeight="1">
      <c r="B315" s="157"/>
      <c r="C315" s="150" t="s">
        <v>122</v>
      </c>
      <c r="D315" s="237">
        <v>12</v>
      </c>
      <c r="E315" s="237">
        <v>12</v>
      </c>
      <c r="F315" s="237">
        <v>12</v>
      </c>
      <c r="G315" s="237">
        <v>12</v>
      </c>
      <c r="H315" s="237">
        <v>12</v>
      </c>
      <c r="I315" s="237">
        <v>12</v>
      </c>
      <c r="J315" s="237">
        <v>0</v>
      </c>
      <c r="K315" s="237">
        <v>0</v>
      </c>
      <c r="L315" s="237">
        <v>18</v>
      </c>
      <c r="M315" s="238">
        <v>24</v>
      </c>
      <c r="N315" s="237">
        <v>0</v>
      </c>
      <c r="O315" s="239">
        <v>0</v>
      </c>
    </row>
    <row r="316" spans="2:15" ht="19.5" customHeight="1" thickBot="1">
      <c r="B316" s="157"/>
      <c r="C316" s="151" t="s">
        <v>92</v>
      </c>
      <c r="D316" s="232">
        <f>+D315</f>
        <v>12</v>
      </c>
      <c r="E316" s="232">
        <f>+D316+E315</f>
        <v>24</v>
      </c>
      <c r="F316" s="232">
        <f>+E316+F315</f>
        <v>36</v>
      </c>
      <c r="G316" s="232">
        <f>+F316+G315</f>
        <v>48</v>
      </c>
      <c r="H316" s="232">
        <f>+G316+H315</f>
        <v>60</v>
      </c>
      <c r="I316" s="232">
        <f>+H316+I315</f>
        <v>72</v>
      </c>
      <c r="J316" s="232">
        <f aca="true" t="shared" si="45" ref="J316:O316">+I316+J315</f>
        <v>72</v>
      </c>
      <c r="K316" s="232">
        <f t="shared" si="45"/>
        <v>72</v>
      </c>
      <c r="L316" s="232">
        <f t="shared" si="45"/>
        <v>90</v>
      </c>
      <c r="M316" s="232">
        <f t="shared" si="45"/>
        <v>114</v>
      </c>
      <c r="N316" s="232">
        <f t="shared" si="45"/>
        <v>114</v>
      </c>
      <c r="O316" s="234">
        <f t="shared" si="45"/>
        <v>114</v>
      </c>
    </row>
    <row r="317" spans="2:15" ht="19.5" customHeight="1">
      <c r="B317" s="157"/>
      <c r="C317" s="155"/>
      <c r="D317" s="235"/>
      <c r="E317" s="235"/>
      <c r="F317" s="235"/>
      <c r="G317" s="235"/>
      <c r="H317" s="235"/>
      <c r="I317" s="235"/>
      <c r="J317" s="235"/>
      <c r="K317" s="235"/>
      <c r="L317" s="235"/>
      <c r="M317" s="125"/>
      <c r="N317" s="235"/>
      <c r="O317" s="236"/>
    </row>
    <row r="318" spans="2:15" ht="19.5" customHeight="1">
      <c r="B318" s="157"/>
      <c r="C318" s="150" t="s">
        <v>88</v>
      </c>
      <c r="D318" s="237"/>
      <c r="E318" s="237"/>
      <c r="F318" s="237"/>
      <c r="G318" s="237"/>
      <c r="H318" s="237"/>
      <c r="I318" s="237"/>
      <c r="J318" s="237"/>
      <c r="K318" s="237"/>
      <c r="L318" s="237"/>
      <c r="M318" s="238"/>
      <c r="N318" s="237"/>
      <c r="O318" s="239"/>
    </row>
    <row r="319" spans="2:15" ht="19.5" customHeight="1">
      <c r="B319" s="157"/>
      <c r="C319" s="150" t="s">
        <v>89</v>
      </c>
      <c r="D319" s="237"/>
      <c r="E319" s="237"/>
      <c r="F319" s="237"/>
      <c r="G319" s="237"/>
      <c r="H319" s="237"/>
      <c r="I319" s="237"/>
      <c r="J319" s="237"/>
      <c r="K319" s="237"/>
      <c r="L319" s="237"/>
      <c r="M319" s="238"/>
      <c r="N319" s="237"/>
      <c r="O319" s="239"/>
    </row>
    <row r="320" spans="2:15" ht="19.5" customHeight="1">
      <c r="B320" s="157"/>
      <c r="C320" s="150" t="s">
        <v>90</v>
      </c>
      <c r="D320" s="237"/>
      <c r="E320" s="237"/>
      <c r="F320" s="237"/>
      <c r="G320" s="237"/>
      <c r="H320" s="237"/>
      <c r="I320" s="237"/>
      <c r="J320" s="237"/>
      <c r="K320" s="237"/>
      <c r="L320" s="237"/>
      <c r="M320" s="238"/>
      <c r="N320" s="237"/>
      <c r="O320" s="239"/>
    </row>
    <row r="321" spans="2:15" ht="19.5" customHeight="1" thickBot="1">
      <c r="B321" s="159"/>
      <c r="C321" s="151" t="s">
        <v>91</v>
      </c>
      <c r="D321" s="232"/>
      <c r="E321" s="232"/>
      <c r="F321" s="232"/>
      <c r="G321" s="232"/>
      <c r="H321" s="232"/>
      <c r="I321" s="232"/>
      <c r="J321" s="232"/>
      <c r="K321" s="232"/>
      <c r="L321" s="232"/>
      <c r="M321" s="233"/>
      <c r="N321" s="232"/>
      <c r="O321" s="234"/>
    </row>
  </sheetData>
  <printOptions/>
  <pageMargins left="0.24" right="0.27" top="0.41" bottom="0.26" header="0.27" footer="0.19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tabSelected="1" workbookViewId="0" topLeftCell="I1">
      <selection activeCell="U14" sqref="U14"/>
    </sheetView>
  </sheetViews>
  <sheetFormatPr defaultColWidth="8.8515625" defaultRowHeight="18.75" customHeight="1"/>
  <cols>
    <col min="1" max="1" width="4.421875" style="0" customWidth="1"/>
    <col min="2" max="2" width="5.28125" style="0" customWidth="1"/>
    <col min="3" max="3" width="0" style="0" hidden="1" customWidth="1"/>
    <col min="4" max="4" width="17.421875" style="0" bestFit="1" customWidth="1"/>
    <col min="5" max="5" width="7.140625" style="73" customWidth="1"/>
    <col min="6" max="22" width="8.8515625" style="0" customWidth="1"/>
    <col min="23" max="23" width="5.421875" style="0" customWidth="1"/>
  </cols>
  <sheetData>
    <row r="1" ht="18.75" customHeight="1" thickBot="1">
      <c r="W1" s="73"/>
    </row>
    <row r="2" spans="2:23" ht="18.75" customHeight="1" thickBot="1">
      <c r="B2" s="207" t="s">
        <v>106</v>
      </c>
      <c r="C2" s="208"/>
      <c r="D2" s="210"/>
      <c r="E2" s="247" t="s">
        <v>107</v>
      </c>
      <c r="F2" s="209" t="s">
        <v>93</v>
      </c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10"/>
      <c r="R2" s="276" t="s">
        <v>93</v>
      </c>
      <c r="S2" s="277"/>
      <c r="T2" s="276" t="s">
        <v>114</v>
      </c>
      <c r="U2" s="277"/>
      <c r="V2" s="147" t="s">
        <v>114</v>
      </c>
      <c r="W2" s="243"/>
    </row>
    <row r="3" spans="2:23" ht="18.75" customHeight="1" thickBot="1">
      <c r="B3" s="213"/>
      <c r="C3" s="215"/>
      <c r="D3" s="216"/>
      <c r="E3" s="248" t="s">
        <v>108</v>
      </c>
      <c r="F3" s="241">
        <v>1</v>
      </c>
      <c r="G3" s="241">
        <f>+F3+1</f>
        <v>2</v>
      </c>
      <c r="H3" s="241">
        <f aca="true" t="shared" si="0" ref="H3:P3">+G3+1</f>
        <v>3</v>
      </c>
      <c r="I3" s="241">
        <f t="shared" si="0"/>
        <v>4</v>
      </c>
      <c r="J3" s="241">
        <f t="shared" si="0"/>
        <v>5</v>
      </c>
      <c r="K3" s="242">
        <f t="shared" si="0"/>
        <v>6</v>
      </c>
      <c r="L3" s="240">
        <f t="shared" si="0"/>
        <v>7</v>
      </c>
      <c r="M3" s="241">
        <f t="shared" si="0"/>
        <v>8</v>
      </c>
      <c r="N3" s="241">
        <f t="shared" si="0"/>
        <v>9</v>
      </c>
      <c r="O3" s="241">
        <f t="shared" si="0"/>
        <v>10</v>
      </c>
      <c r="P3" s="241">
        <f t="shared" si="0"/>
        <v>11</v>
      </c>
      <c r="Q3" s="242">
        <f>+P3+1</f>
        <v>12</v>
      </c>
      <c r="R3" s="244" t="s">
        <v>112</v>
      </c>
      <c r="S3" s="21" t="s">
        <v>113</v>
      </c>
      <c r="T3" s="244" t="s">
        <v>112</v>
      </c>
      <c r="U3" s="21" t="s">
        <v>113</v>
      </c>
      <c r="V3" s="8" t="s">
        <v>115</v>
      </c>
      <c r="W3" s="8"/>
    </row>
    <row r="4" spans="2:23" ht="18.75" customHeight="1" thickBot="1">
      <c r="B4" s="211" t="s">
        <v>44</v>
      </c>
      <c r="C4" s="56">
        <v>1</v>
      </c>
      <c r="D4" s="217" t="s">
        <v>140</v>
      </c>
      <c r="E4" s="220">
        <v>1684</v>
      </c>
      <c r="F4" s="227">
        <f>+formulier!D8</f>
        <v>12</v>
      </c>
      <c r="G4" s="228">
        <f>+formulier!E8</f>
        <v>36</v>
      </c>
      <c r="H4" s="228">
        <f>+formulier!F8</f>
        <v>56</v>
      </c>
      <c r="I4" s="228">
        <f>+formulier!G8</f>
        <v>76</v>
      </c>
      <c r="J4" s="228">
        <f>+formulier!H8</f>
        <v>88</v>
      </c>
      <c r="K4" s="229">
        <f>+formulier!I8</f>
        <v>104</v>
      </c>
      <c r="L4" s="227">
        <f>+formulier!J8</f>
        <v>128</v>
      </c>
      <c r="M4" s="228">
        <f>+formulier!K8</f>
        <v>152</v>
      </c>
      <c r="N4" s="228">
        <f>+formulier!L8</f>
        <v>164</v>
      </c>
      <c r="O4" s="228">
        <f>+formulier!M8</f>
        <v>164</v>
      </c>
      <c r="P4" s="228">
        <f>+formulier!N8</f>
        <v>176</v>
      </c>
      <c r="Q4" s="229">
        <f>+formulier!O8</f>
        <v>188</v>
      </c>
      <c r="R4" s="211">
        <f aca="true" t="shared" si="1" ref="R4:R9">+K4</f>
        <v>104</v>
      </c>
      <c r="S4" s="212">
        <f>+Q4-R4</f>
        <v>84</v>
      </c>
      <c r="T4" s="245">
        <v>1</v>
      </c>
      <c r="U4" s="8">
        <v>4</v>
      </c>
      <c r="V4" s="8">
        <v>1</v>
      </c>
      <c r="W4" s="8"/>
    </row>
    <row r="5" spans="2:23" ht="18.75" customHeight="1" thickBot="1">
      <c r="B5" s="211" t="s">
        <v>46</v>
      </c>
      <c r="C5" s="11">
        <v>2</v>
      </c>
      <c r="D5" s="218" t="s">
        <v>146</v>
      </c>
      <c r="E5" s="220">
        <v>1617</v>
      </c>
      <c r="F5" s="152">
        <f>+formulier!D36</f>
        <v>0</v>
      </c>
      <c r="G5" s="127">
        <f>+formulier!E36</f>
        <v>12</v>
      </c>
      <c r="H5" s="127">
        <f>+formulier!F36</f>
        <v>32</v>
      </c>
      <c r="I5" s="127">
        <f>+formulier!G36</f>
        <v>44</v>
      </c>
      <c r="J5" s="127">
        <f>+formulier!H36</f>
        <v>44</v>
      </c>
      <c r="K5" s="230">
        <f>+formulier!I36</f>
        <v>64</v>
      </c>
      <c r="L5" s="152">
        <f>+formulier!J36</f>
        <v>80</v>
      </c>
      <c r="M5" s="127">
        <f>+formulier!K36</f>
        <v>100</v>
      </c>
      <c r="N5" s="127">
        <f>+formulier!L36</f>
        <v>112</v>
      </c>
      <c r="O5" s="127">
        <f>+formulier!M36</f>
        <v>136</v>
      </c>
      <c r="P5" s="127">
        <f>+formulier!N36</f>
        <v>160</v>
      </c>
      <c r="Q5" s="230">
        <f>+formulier!O36</f>
        <v>184</v>
      </c>
      <c r="R5" s="211">
        <f t="shared" si="1"/>
        <v>64</v>
      </c>
      <c r="S5" s="212">
        <f>+Q5-R5</f>
        <v>120</v>
      </c>
      <c r="T5" s="245">
        <v>6</v>
      </c>
      <c r="U5" s="8">
        <v>1</v>
      </c>
      <c r="V5" s="8">
        <v>2</v>
      </c>
      <c r="W5" s="8"/>
    </row>
    <row r="6" spans="2:23" ht="18.75" customHeight="1" thickBot="1">
      <c r="B6" s="211" t="s">
        <v>50</v>
      </c>
      <c r="C6" s="11">
        <v>6</v>
      </c>
      <c r="D6" s="218" t="s">
        <v>164</v>
      </c>
      <c r="E6" s="220">
        <v>1558.5</v>
      </c>
      <c r="F6" s="152">
        <f>+formulier!D92</f>
        <v>10</v>
      </c>
      <c r="G6" s="127">
        <f>+formulier!E92</f>
        <v>20</v>
      </c>
      <c r="H6" s="127">
        <f>+formulier!F92</f>
        <v>30</v>
      </c>
      <c r="I6" s="127">
        <f>+formulier!G92</f>
        <v>40</v>
      </c>
      <c r="J6" s="127">
        <f>+formulier!H92</f>
        <v>50</v>
      </c>
      <c r="K6" s="230">
        <f>+formulier!I92</f>
        <v>60</v>
      </c>
      <c r="L6" s="152">
        <f>+formulier!J92</f>
        <v>88</v>
      </c>
      <c r="M6" s="127">
        <f>+formulier!K92</f>
        <v>88</v>
      </c>
      <c r="N6" s="127">
        <f>+formulier!L92</f>
        <v>104</v>
      </c>
      <c r="O6" s="127">
        <f>+formulier!M92</f>
        <v>132</v>
      </c>
      <c r="P6" s="127">
        <f>+formulier!N92</f>
        <v>148</v>
      </c>
      <c r="Q6" s="230">
        <f>+formulier!O92</f>
        <v>172</v>
      </c>
      <c r="R6" s="211">
        <f t="shared" si="1"/>
        <v>60</v>
      </c>
      <c r="S6" s="212">
        <f>+Q6-R6</f>
        <v>112</v>
      </c>
      <c r="T6" s="245"/>
      <c r="U6" s="8">
        <v>2</v>
      </c>
      <c r="V6" s="8">
        <v>3</v>
      </c>
      <c r="W6" s="8"/>
    </row>
    <row r="7" spans="1:23" ht="18.75" customHeight="1" thickBot="1">
      <c r="A7" t="s">
        <v>71</v>
      </c>
      <c r="B7" s="211" t="s">
        <v>57</v>
      </c>
      <c r="C7" s="11">
        <v>10</v>
      </c>
      <c r="D7" s="218" t="s">
        <v>181</v>
      </c>
      <c r="E7" s="220">
        <v>1371.5</v>
      </c>
      <c r="F7" s="152">
        <f>+formulier!D204</f>
        <v>32</v>
      </c>
      <c r="G7" s="127">
        <f>+formulier!E204</f>
        <v>46</v>
      </c>
      <c r="H7" s="127">
        <f>+formulier!F204</f>
        <v>46</v>
      </c>
      <c r="I7" s="127">
        <f>+formulier!G204</f>
        <v>62</v>
      </c>
      <c r="J7" s="127">
        <f>+formulier!H204</f>
        <v>94</v>
      </c>
      <c r="K7" s="230">
        <f>+formulier!I204</f>
        <v>94</v>
      </c>
      <c r="L7" s="152">
        <f>+formulier!J204</f>
        <v>104</v>
      </c>
      <c r="M7" s="127">
        <f>+formulier!K204</f>
        <v>114</v>
      </c>
      <c r="N7" s="127">
        <f>+formulier!L204</f>
        <v>124</v>
      </c>
      <c r="O7" s="127">
        <f>+formulier!M204</f>
        <v>134</v>
      </c>
      <c r="P7" s="127">
        <f>+formulier!N204</f>
        <v>144</v>
      </c>
      <c r="Q7" s="230">
        <f>+formulier!O204</f>
        <v>154</v>
      </c>
      <c r="R7" s="211">
        <f t="shared" si="1"/>
        <v>94</v>
      </c>
      <c r="S7" s="212"/>
      <c r="T7" s="245">
        <v>2</v>
      </c>
      <c r="U7" s="8"/>
      <c r="V7" s="8">
        <v>4</v>
      </c>
      <c r="W7" s="8" t="s">
        <v>22</v>
      </c>
    </row>
    <row r="8" spans="2:23" ht="18.75" customHeight="1" thickBot="1">
      <c r="B8" s="211" t="s">
        <v>49</v>
      </c>
      <c r="C8" s="11">
        <v>7</v>
      </c>
      <c r="D8" s="218" t="s">
        <v>169</v>
      </c>
      <c r="E8" s="220">
        <v>1599.5</v>
      </c>
      <c r="F8" s="152">
        <f>+formulier!D78</f>
        <v>9</v>
      </c>
      <c r="G8" s="127">
        <f>+formulier!E78</f>
        <v>18</v>
      </c>
      <c r="H8" s="127">
        <f>+formulier!F78</f>
        <v>27</v>
      </c>
      <c r="I8" s="127">
        <f>+formulier!G78</f>
        <v>36</v>
      </c>
      <c r="J8" s="127">
        <f>+formulier!H78</f>
        <v>45</v>
      </c>
      <c r="K8" s="230">
        <f>+formulier!I78</f>
        <v>54</v>
      </c>
      <c r="L8" s="152">
        <f>+formulier!J78</f>
        <v>74</v>
      </c>
      <c r="M8" s="127">
        <f>+formulier!K78</f>
        <v>86</v>
      </c>
      <c r="N8" s="127">
        <f>+formulier!L78</f>
        <v>102</v>
      </c>
      <c r="O8" s="127">
        <f>+formulier!M78</f>
        <v>126</v>
      </c>
      <c r="P8" s="127">
        <f>+formulier!N78</f>
        <v>138</v>
      </c>
      <c r="Q8" s="230">
        <f>+formulier!O78</f>
        <v>138</v>
      </c>
      <c r="R8" s="211">
        <f t="shared" si="1"/>
        <v>54</v>
      </c>
      <c r="S8" s="212">
        <f>+Q8-R8</f>
        <v>84</v>
      </c>
      <c r="T8" s="245"/>
      <c r="U8" s="8">
        <v>3</v>
      </c>
      <c r="V8" s="8">
        <v>5</v>
      </c>
      <c r="W8" s="8"/>
    </row>
    <row r="9" spans="2:23" ht="18.75" customHeight="1" thickBot="1">
      <c r="B9" s="211" t="s">
        <v>47</v>
      </c>
      <c r="C9" s="11">
        <v>9</v>
      </c>
      <c r="D9" s="218" t="s">
        <v>178</v>
      </c>
      <c r="E9" s="220">
        <v>1616</v>
      </c>
      <c r="F9" s="152">
        <f>+formulier!D50</f>
        <v>12</v>
      </c>
      <c r="G9" s="127">
        <f>+formulier!E50</f>
        <v>32</v>
      </c>
      <c r="H9" s="127">
        <f>+formulier!F50</f>
        <v>44</v>
      </c>
      <c r="I9" s="127">
        <f>+formulier!G50</f>
        <v>52</v>
      </c>
      <c r="J9" s="127">
        <f>+formulier!H50</f>
        <v>72</v>
      </c>
      <c r="K9" s="230">
        <f>+formulier!I50</f>
        <v>84</v>
      </c>
      <c r="L9" s="152">
        <f>+formulier!J50</f>
        <v>96</v>
      </c>
      <c r="M9" s="127">
        <f>+formulier!K50</f>
        <v>96</v>
      </c>
      <c r="N9" s="127">
        <f>+formulier!L50</f>
        <v>120</v>
      </c>
      <c r="O9" s="127">
        <f>+formulier!M50</f>
        <v>120</v>
      </c>
      <c r="P9" s="127">
        <f>+formulier!N50</f>
        <v>120</v>
      </c>
      <c r="Q9" s="230">
        <f>+formulier!O50</f>
        <v>132</v>
      </c>
      <c r="R9" s="211">
        <f t="shared" si="1"/>
        <v>84</v>
      </c>
      <c r="S9" s="212">
        <f>+Q9-R9</f>
        <v>48</v>
      </c>
      <c r="T9" s="245">
        <v>4</v>
      </c>
      <c r="U9" s="8">
        <v>7</v>
      </c>
      <c r="V9" s="8">
        <v>6</v>
      </c>
      <c r="W9" s="8"/>
    </row>
    <row r="10" spans="2:23" ht="18.75" customHeight="1" thickBot="1">
      <c r="B10" s="211"/>
      <c r="C10" s="11"/>
      <c r="D10" s="218"/>
      <c r="E10" s="220"/>
      <c r="F10" s="152"/>
      <c r="G10" s="127"/>
      <c r="H10" s="127"/>
      <c r="I10" s="127"/>
      <c r="J10" s="127"/>
      <c r="K10" s="230"/>
      <c r="L10" s="152"/>
      <c r="M10" s="127"/>
      <c r="N10" s="127"/>
      <c r="O10" s="127"/>
      <c r="P10" s="127"/>
      <c r="Q10" s="230"/>
      <c r="R10" s="211"/>
      <c r="S10" s="212"/>
      <c r="T10" s="245"/>
      <c r="U10" s="8"/>
      <c r="V10" s="8"/>
      <c r="W10" s="8"/>
    </row>
    <row r="11" spans="2:23" ht="18.75" customHeight="1" thickBot="1">
      <c r="B11" s="211" t="s">
        <v>62</v>
      </c>
      <c r="C11" s="11">
        <v>15</v>
      </c>
      <c r="D11" s="218" t="s">
        <v>198</v>
      </c>
      <c r="E11" s="220">
        <v>1180.5</v>
      </c>
      <c r="F11" s="152">
        <f>+formulier!D274</f>
        <v>24</v>
      </c>
      <c r="G11" s="5">
        <f>+formulier!E274</f>
        <v>24</v>
      </c>
      <c r="H11" s="5">
        <f>+formulier!F274</f>
        <v>24</v>
      </c>
      <c r="I11" s="5">
        <f>+formulier!G274</f>
        <v>24</v>
      </c>
      <c r="J11" s="5">
        <f>+formulier!H274</f>
        <v>24</v>
      </c>
      <c r="K11" s="145">
        <f>+formulier!I274</f>
        <v>60</v>
      </c>
      <c r="L11" s="149">
        <f>+formulier!J274</f>
        <v>72</v>
      </c>
      <c r="M11" s="5">
        <f>+formulier!K274</f>
        <v>84</v>
      </c>
      <c r="N11" s="5">
        <f>+formulier!L274</f>
        <v>96</v>
      </c>
      <c r="O11" s="5">
        <f>+formulier!M274</f>
        <v>108</v>
      </c>
      <c r="P11" s="5">
        <f>+formulier!N274</f>
        <v>120</v>
      </c>
      <c r="Q11" s="145">
        <f>+formulier!O274</f>
        <v>132</v>
      </c>
      <c r="R11" s="211">
        <f aca="true" t="shared" si="2" ref="R11:R16">+K11</f>
        <v>60</v>
      </c>
      <c r="S11" s="212"/>
      <c r="T11" s="245">
        <v>7</v>
      </c>
      <c r="U11" s="8"/>
      <c r="V11" s="8">
        <v>6</v>
      </c>
      <c r="W11" s="8"/>
    </row>
    <row r="12" spans="1:23" ht="18.75" customHeight="1" thickBot="1">
      <c r="A12" t="s">
        <v>45</v>
      </c>
      <c r="B12" s="211" t="s">
        <v>52</v>
      </c>
      <c r="C12" s="11">
        <v>3</v>
      </c>
      <c r="D12" s="218" t="s">
        <v>150</v>
      </c>
      <c r="E12" s="220">
        <v>1536</v>
      </c>
      <c r="F12" s="152">
        <f>+formulier!D120</f>
        <v>28</v>
      </c>
      <c r="G12" s="127">
        <f>+formulier!E120</f>
        <v>38</v>
      </c>
      <c r="H12" s="127">
        <f>+formulier!F120</f>
        <v>38</v>
      </c>
      <c r="I12" s="127">
        <f>+formulier!G120</f>
        <v>38</v>
      </c>
      <c r="J12" s="127">
        <f>+formulier!H120</f>
        <v>66</v>
      </c>
      <c r="K12" s="230">
        <f>+formulier!I120</f>
        <v>90</v>
      </c>
      <c r="L12" s="152">
        <f>+formulier!J120</f>
        <v>90</v>
      </c>
      <c r="M12" s="127">
        <f>+formulier!K120</f>
        <v>102</v>
      </c>
      <c r="N12" s="127">
        <f>+formulier!L120</f>
        <v>102</v>
      </c>
      <c r="O12" s="127">
        <f>+formulier!M120</f>
        <v>102</v>
      </c>
      <c r="P12" s="127">
        <f>+formulier!N120</f>
        <v>102</v>
      </c>
      <c r="Q12" s="230">
        <f>+formulier!O120</f>
        <v>126</v>
      </c>
      <c r="R12" s="211">
        <f t="shared" si="2"/>
        <v>90</v>
      </c>
      <c r="S12" s="212">
        <f>+Q12-R12</f>
        <v>36</v>
      </c>
      <c r="T12" s="245">
        <v>3</v>
      </c>
      <c r="U12" s="8">
        <v>11</v>
      </c>
      <c r="V12" s="8">
        <v>8</v>
      </c>
      <c r="W12" s="8" t="s">
        <v>22</v>
      </c>
    </row>
    <row r="13" spans="2:23" ht="18.75" customHeight="1" thickBot="1">
      <c r="B13" s="211" t="s">
        <v>51</v>
      </c>
      <c r="C13" s="11">
        <v>18</v>
      </c>
      <c r="D13" s="218" t="s">
        <v>205</v>
      </c>
      <c r="E13" s="220">
        <v>1554</v>
      </c>
      <c r="F13" s="152">
        <f>+formulier!D106</f>
        <v>24</v>
      </c>
      <c r="G13" s="127">
        <f>+formulier!E106</f>
        <v>40</v>
      </c>
      <c r="H13" s="127">
        <f>+formulier!F106</f>
        <v>60</v>
      </c>
      <c r="I13" s="127">
        <f>+formulier!G106</f>
        <v>60</v>
      </c>
      <c r="J13" s="127">
        <f>+formulier!H106</f>
        <v>60</v>
      </c>
      <c r="K13" s="230">
        <f>+formulier!I106</f>
        <v>60</v>
      </c>
      <c r="L13" s="152">
        <f>+formulier!J106</f>
        <v>70</v>
      </c>
      <c r="M13" s="127">
        <f>+formulier!K106</f>
        <v>80</v>
      </c>
      <c r="N13" s="127">
        <f>+formulier!L106</f>
        <v>90</v>
      </c>
      <c r="O13" s="127">
        <f>+formulier!M106</f>
        <v>100</v>
      </c>
      <c r="P13" s="127">
        <f>+formulier!N106</f>
        <v>110</v>
      </c>
      <c r="Q13" s="230">
        <f>+formulier!O106</f>
        <v>120</v>
      </c>
      <c r="R13" s="211">
        <f t="shared" si="2"/>
        <v>60</v>
      </c>
      <c r="S13" s="212"/>
      <c r="T13" s="245">
        <v>7</v>
      </c>
      <c r="U13" s="8"/>
      <c r="V13" s="8">
        <v>9</v>
      </c>
      <c r="W13" s="8"/>
    </row>
    <row r="14" spans="2:23" ht="18.75" customHeight="1" thickBot="1">
      <c r="B14" s="211" t="s">
        <v>65</v>
      </c>
      <c r="C14" s="11">
        <v>21</v>
      </c>
      <c r="D14" s="218" t="s">
        <v>211</v>
      </c>
      <c r="E14" s="220">
        <v>1069.5</v>
      </c>
      <c r="F14" s="152">
        <f>+formulier!D316</f>
        <v>12</v>
      </c>
      <c r="G14" s="127">
        <f>+formulier!E316</f>
        <v>24</v>
      </c>
      <c r="H14" s="127">
        <f>+formulier!F316</f>
        <v>36</v>
      </c>
      <c r="I14" s="127">
        <f>+formulier!G316</f>
        <v>48</v>
      </c>
      <c r="J14" s="127">
        <f>+formulier!H316</f>
        <v>60</v>
      </c>
      <c r="K14" s="230">
        <f>+formulier!I316</f>
        <v>72</v>
      </c>
      <c r="L14" s="152">
        <f>+formulier!J316</f>
        <v>72</v>
      </c>
      <c r="M14" s="127">
        <f>+formulier!K316</f>
        <v>72</v>
      </c>
      <c r="N14" s="127">
        <f>+formulier!L316</f>
        <v>90</v>
      </c>
      <c r="O14" s="127">
        <f>+formulier!M316</f>
        <v>114</v>
      </c>
      <c r="P14" s="127">
        <f>+formulier!N316</f>
        <v>114</v>
      </c>
      <c r="Q14" s="230">
        <f>+formulier!O316</f>
        <v>114</v>
      </c>
      <c r="R14" s="211">
        <f t="shared" si="2"/>
        <v>72</v>
      </c>
      <c r="S14" s="212">
        <f>+Q14-R14</f>
        <v>42</v>
      </c>
      <c r="T14" s="245"/>
      <c r="U14" s="8">
        <v>8</v>
      </c>
      <c r="V14" s="8">
        <v>10</v>
      </c>
      <c r="W14" s="8"/>
    </row>
    <row r="15" spans="2:23" ht="18.75" customHeight="1" thickBot="1">
      <c r="B15" s="211" t="s">
        <v>64</v>
      </c>
      <c r="C15" s="11">
        <v>16</v>
      </c>
      <c r="D15" s="218" t="s">
        <v>200</v>
      </c>
      <c r="E15" s="220">
        <v>1090</v>
      </c>
      <c r="F15" s="152">
        <f>+formulier!D302</f>
        <v>12</v>
      </c>
      <c r="G15" s="127">
        <f>+formulier!E302</f>
        <v>24</v>
      </c>
      <c r="H15" s="127">
        <f>+formulier!F302</f>
        <v>36</v>
      </c>
      <c r="I15" s="127">
        <f>+formulier!G302</f>
        <v>48</v>
      </c>
      <c r="J15" s="127">
        <f>+formulier!H302</f>
        <v>60</v>
      </c>
      <c r="K15" s="230">
        <f>+formulier!I302</f>
        <v>72</v>
      </c>
      <c r="L15" s="152">
        <f>+formulier!J302</f>
        <v>96</v>
      </c>
      <c r="M15" s="127">
        <f>+formulier!K302</f>
        <v>96</v>
      </c>
      <c r="N15" s="127">
        <f>+formulier!L302</f>
        <v>96</v>
      </c>
      <c r="O15" s="127">
        <f>+formulier!M302</f>
        <v>96</v>
      </c>
      <c r="P15" s="127">
        <f>+formulier!N302</f>
        <v>96</v>
      </c>
      <c r="Q15" s="230">
        <f>+formulier!O302</f>
        <v>110</v>
      </c>
      <c r="R15" s="211">
        <f t="shared" si="2"/>
        <v>72</v>
      </c>
      <c r="S15" s="212">
        <f>+Q15-R15</f>
        <v>38</v>
      </c>
      <c r="T15" s="245"/>
      <c r="U15" s="8">
        <v>9</v>
      </c>
      <c r="V15" s="8">
        <v>11</v>
      </c>
      <c r="W15" s="8"/>
    </row>
    <row r="16" spans="2:23" ht="18.75" customHeight="1" thickBot="1">
      <c r="B16" s="211" t="s">
        <v>48</v>
      </c>
      <c r="C16" s="11">
        <v>4</v>
      </c>
      <c r="D16" s="218" t="s">
        <v>156</v>
      </c>
      <c r="E16" s="220">
        <v>1610.5</v>
      </c>
      <c r="F16" s="152">
        <f>+formulier!D64</f>
        <v>9</v>
      </c>
      <c r="G16" s="127">
        <f>+formulier!E64</f>
        <v>18</v>
      </c>
      <c r="H16" s="127">
        <f>+formulier!F64</f>
        <v>27</v>
      </c>
      <c r="I16" s="127">
        <f>+formulier!G64</f>
        <v>36</v>
      </c>
      <c r="J16" s="127">
        <f>+formulier!H64</f>
        <v>45</v>
      </c>
      <c r="K16" s="230">
        <f>+formulier!I64</f>
        <v>54</v>
      </c>
      <c r="L16" s="152">
        <f>+formulier!J64</f>
        <v>54</v>
      </c>
      <c r="M16" s="127">
        <f>+formulier!K64</f>
        <v>74</v>
      </c>
      <c r="N16" s="127">
        <f>+formulier!L64</f>
        <v>80</v>
      </c>
      <c r="O16" s="127">
        <f>+formulier!M64</f>
        <v>92</v>
      </c>
      <c r="P16" s="127">
        <f>+formulier!N64</f>
        <v>108</v>
      </c>
      <c r="Q16" s="230">
        <f>+formulier!O64</f>
        <v>108</v>
      </c>
      <c r="R16" s="211">
        <f t="shared" si="2"/>
        <v>54</v>
      </c>
      <c r="S16" s="212">
        <f>+Q16-R16</f>
        <v>54</v>
      </c>
      <c r="T16" s="245"/>
      <c r="U16" s="8">
        <v>5</v>
      </c>
      <c r="V16" s="8">
        <v>12</v>
      </c>
      <c r="W16" s="8"/>
    </row>
    <row r="17" spans="2:23" ht="18.75" customHeight="1" thickBot="1">
      <c r="B17" s="211"/>
      <c r="C17" s="11"/>
      <c r="D17" s="218"/>
      <c r="E17" s="220"/>
      <c r="F17" s="152"/>
      <c r="G17" s="127"/>
      <c r="H17" s="127"/>
      <c r="I17" s="127"/>
      <c r="J17" s="127"/>
      <c r="K17" s="230"/>
      <c r="L17" s="152"/>
      <c r="M17" s="127"/>
      <c r="N17" s="127"/>
      <c r="O17" s="127"/>
      <c r="P17" s="127"/>
      <c r="Q17" s="230"/>
      <c r="R17" s="211"/>
      <c r="S17" s="212"/>
      <c r="T17" s="245"/>
      <c r="U17" s="8"/>
      <c r="V17" s="8"/>
      <c r="W17" s="8"/>
    </row>
    <row r="18" spans="2:23" ht="18.75" customHeight="1">
      <c r="B18" s="211" t="s">
        <v>60</v>
      </c>
      <c r="C18" s="11">
        <v>14</v>
      </c>
      <c r="D18" s="218" t="s">
        <v>195</v>
      </c>
      <c r="E18" s="220">
        <v>1252</v>
      </c>
      <c r="F18" s="152">
        <f>+formulier!D246</f>
        <v>0</v>
      </c>
      <c r="G18" s="127">
        <f>+formulier!E246</f>
        <v>0</v>
      </c>
      <c r="H18" s="127">
        <f>+formulier!F246</f>
        <v>36</v>
      </c>
      <c r="I18" s="127">
        <f>+formulier!G246</f>
        <v>68</v>
      </c>
      <c r="J18" s="127">
        <f>+formulier!H246</f>
        <v>68</v>
      </c>
      <c r="K18" s="230">
        <f>+formulier!I246</f>
        <v>68</v>
      </c>
      <c r="L18" s="152">
        <f>+formulier!J246</f>
        <v>68</v>
      </c>
      <c r="M18" s="127">
        <f>+formulier!K246</f>
        <v>68</v>
      </c>
      <c r="N18" s="127">
        <f>+formulier!L246</f>
        <v>68</v>
      </c>
      <c r="O18" s="127">
        <f>+formulier!M246</f>
        <v>68</v>
      </c>
      <c r="P18" s="127">
        <f>+formulier!N246</f>
        <v>104</v>
      </c>
      <c r="Q18" s="230">
        <f>+formulier!O246</f>
        <v>104</v>
      </c>
      <c r="R18" s="211">
        <f>+K18</f>
        <v>68</v>
      </c>
      <c r="S18" s="212">
        <f>+Q18-R18</f>
        <v>36</v>
      </c>
      <c r="T18" s="245">
        <v>5</v>
      </c>
      <c r="U18" s="8">
        <v>10</v>
      </c>
      <c r="V18" s="8">
        <v>13</v>
      </c>
      <c r="W18" s="8"/>
    </row>
    <row r="19" spans="2:23" ht="18.75" customHeight="1" thickBot="1">
      <c r="B19" s="211" t="s">
        <v>56</v>
      </c>
      <c r="C19" s="56">
        <v>11</v>
      </c>
      <c r="D19" s="217" t="s">
        <v>183</v>
      </c>
      <c r="E19" s="220">
        <v>1377</v>
      </c>
      <c r="F19" s="152">
        <f>+formulier!D190</f>
        <v>11</v>
      </c>
      <c r="G19" s="5">
        <f>+formulier!E190</f>
        <v>22</v>
      </c>
      <c r="H19" s="5">
        <f>+formulier!F190</f>
        <v>33</v>
      </c>
      <c r="I19" s="5">
        <f>+formulier!G190</f>
        <v>44</v>
      </c>
      <c r="J19" s="5">
        <f>+formulier!H190</f>
        <v>55</v>
      </c>
      <c r="K19" s="145">
        <f>+formulier!I190</f>
        <v>66</v>
      </c>
      <c r="L19" s="149">
        <f>+formulier!J190</f>
        <v>66</v>
      </c>
      <c r="M19" s="5">
        <f>+formulier!K190</f>
        <v>86</v>
      </c>
      <c r="N19" s="5">
        <f>+formulier!L190</f>
        <v>86</v>
      </c>
      <c r="O19" s="5">
        <f>+formulier!M190</f>
        <v>86</v>
      </c>
      <c r="P19" s="5">
        <f>+formulier!N190</f>
        <v>86</v>
      </c>
      <c r="Q19" s="145">
        <f>+formulier!O190</f>
        <v>96</v>
      </c>
      <c r="R19" s="211">
        <f>+K19</f>
        <v>66</v>
      </c>
      <c r="S19" s="212">
        <f>+Q19-R19</f>
        <v>30</v>
      </c>
      <c r="T19" s="245"/>
      <c r="U19" s="8">
        <v>12</v>
      </c>
      <c r="V19" s="8">
        <v>14</v>
      </c>
      <c r="W19" s="8"/>
    </row>
    <row r="20" spans="1:23" ht="18.75" customHeight="1" thickBot="1">
      <c r="A20" t="s">
        <v>57</v>
      </c>
      <c r="B20" s="211" t="s">
        <v>71</v>
      </c>
      <c r="C20" s="11">
        <v>8</v>
      </c>
      <c r="D20" s="218" t="s">
        <v>174</v>
      </c>
      <c r="E20" s="220">
        <v>1442.5</v>
      </c>
      <c r="F20" s="152">
        <f>+formulier!D162</f>
        <v>0</v>
      </c>
      <c r="G20" s="127">
        <f>+formulier!E162</f>
        <v>0</v>
      </c>
      <c r="H20" s="127">
        <f>+formulier!F162</f>
        <v>0</v>
      </c>
      <c r="I20" s="127">
        <f>+formulier!G162</f>
        <v>0</v>
      </c>
      <c r="J20" s="127">
        <f>+formulier!H162</f>
        <v>16</v>
      </c>
      <c r="K20" s="230">
        <f>+formulier!I162</f>
        <v>16</v>
      </c>
      <c r="L20" s="152">
        <f>+formulier!J162</f>
        <v>27</v>
      </c>
      <c r="M20" s="127">
        <f>+formulier!K162</f>
        <v>38</v>
      </c>
      <c r="N20" s="127">
        <f>+formulier!L162</f>
        <v>49</v>
      </c>
      <c r="O20" s="127">
        <f>+formulier!M162</f>
        <v>60</v>
      </c>
      <c r="P20" s="127">
        <f>+formulier!N162</f>
        <v>71</v>
      </c>
      <c r="Q20" s="230">
        <f>+formulier!O162</f>
        <v>82</v>
      </c>
      <c r="R20" s="211">
        <f>+K20</f>
        <v>16</v>
      </c>
      <c r="S20" s="212"/>
      <c r="T20" s="245">
        <v>10</v>
      </c>
      <c r="U20" s="8"/>
      <c r="V20" s="8">
        <v>15</v>
      </c>
      <c r="W20" s="8" t="s">
        <v>218</v>
      </c>
    </row>
    <row r="21" spans="1:23" ht="18.75" customHeight="1" thickBot="1">
      <c r="A21" t="s">
        <v>52</v>
      </c>
      <c r="B21" s="213" t="s">
        <v>45</v>
      </c>
      <c r="C21" s="214">
        <v>5</v>
      </c>
      <c r="D21" s="219" t="s">
        <v>159</v>
      </c>
      <c r="E21" s="221">
        <v>1659.5</v>
      </c>
      <c r="F21" s="231">
        <f>+formulier!D22</f>
        <v>0</v>
      </c>
      <c r="G21" s="222">
        <f>+formulier!E22</f>
        <v>0</v>
      </c>
      <c r="H21" s="222">
        <f>+formulier!F22</f>
        <v>0</v>
      </c>
      <c r="I21" s="222">
        <f>+formulier!G22</f>
        <v>20</v>
      </c>
      <c r="J21" s="222">
        <f>+formulier!H22</f>
        <v>20</v>
      </c>
      <c r="K21" s="216">
        <f>+formulier!I22</f>
        <v>20</v>
      </c>
      <c r="L21" s="231">
        <f>+formulier!J22</f>
        <v>20</v>
      </c>
      <c r="M21" s="222">
        <f>+formulier!K22</f>
        <v>20</v>
      </c>
      <c r="N21" s="222">
        <f>+formulier!L22</f>
        <v>36</v>
      </c>
      <c r="O21" s="222">
        <f>+formulier!M22</f>
        <v>56</v>
      </c>
      <c r="P21" s="222">
        <f>+formulier!N22</f>
        <v>72</v>
      </c>
      <c r="Q21" s="216">
        <f>+formulier!O22</f>
        <v>72</v>
      </c>
      <c r="R21" s="213">
        <f>+K21</f>
        <v>20</v>
      </c>
      <c r="S21" s="216">
        <f>+Q21-R21</f>
        <v>52</v>
      </c>
      <c r="T21" s="246">
        <v>9</v>
      </c>
      <c r="U21" s="21">
        <v>6</v>
      </c>
      <c r="V21" s="21">
        <v>16</v>
      </c>
      <c r="W21" s="21" t="s">
        <v>218</v>
      </c>
    </row>
    <row r="22" spans="2:22" ht="18.75" customHeight="1" thickBot="1">
      <c r="B22" s="211"/>
      <c r="C22" s="56"/>
      <c r="D22" s="217"/>
      <c r="E22" s="220"/>
      <c r="F22" s="152"/>
      <c r="G22" s="127"/>
      <c r="H22" s="127"/>
      <c r="I22" s="127"/>
      <c r="J22" s="127"/>
      <c r="K22" s="230"/>
      <c r="L22" s="152"/>
      <c r="M22" s="127"/>
      <c r="N22" s="127"/>
      <c r="O22" s="127"/>
      <c r="P22" s="127"/>
      <c r="Q22" s="230"/>
      <c r="R22" s="211"/>
      <c r="S22" s="212"/>
      <c r="T22" s="245"/>
      <c r="U22" s="8"/>
      <c r="V22" s="8"/>
    </row>
    <row r="23" spans="2:22" ht="18.75" customHeight="1" thickBot="1">
      <c r="B23" s="211" t="s">
        <v>53</v>
      </c>
      <c r="C23" s="11">
        <v>12</v>
      </c>
      <c r="D23" s="218" t="s">
        <v>31</v>
      </c>
      <c r="E23" s="220">
        <v>1475</v>
      </c>
      <c r="F23" s="152">
        <f>+formulier!D134</f>
        <v>0</v>
      </c>
      <c r="G23" s="127">
        <f>+formulier!E134</f>
        <v>0</v>
      </c>
      <c r="H23" s="127">
        <f>+formulier!F134</f>
        <v>0</v>
      </c>
      <c r="I23" s="127">
        <f>+formulier!G134</f>
        <v>0</v>
      </c>
      <c r="J23" s="127">
        <f>+formulier!H134</f>
        <v>0</v>
      </c>
      <c r="K23" s="230">
        <f>+formulier!I134</f>
        <v>0</v>
      </c>
      <c r="L23" s="152">
        <f>+formulier!J134</f>
        <v>0</v>
      </c>
      <c r="M23" s="127">
        <f>+formulier!K134</f>
        <v>0</v>
      </c>
      <c r="N23" s="127">
        <f>+formulier!L134</f>
        <v>0</v>
      </c>
      <c r="O23" s="127">
        <f>+formulier!M134</f>
        <v>0</v>
      </c>
      <c r="P23" s="127">
        <f>+formulier!N134</f>
        <v>0</v>
      </c>
      <c r="Q23" s="230">
        <f>+formulier!O134</f>
        <v>0</v>
      </c>
      <c r="R23" s="211"/>
      <c r="S23" s="212"/>
      <c r="T23" s="245"/>
      <c r="U23" s="8"/>
      <c r="V23" s="8"/>
    </row>
    <row r="24" spans="2:22" ht="18.75" customHeight="1" thickBot="1">
      <c r="B24" s="211" t="s">
        <v>54</v>
      </c>
      <c r="C24" s="11">
        <v>23</v>
      </c>
      <c r="D24" s="218" t="s">
        <v>216</v>
      </c>
      <c r="E24" s="220">
        <v>1452</v>
      </c>
      <c r="F24" s="152">
        <f>+formulier!D148</f>
        <v>0</v>
      </c>
      <c r="G24" s="127">
        <f>+formulier!E148</f>
        <v>0</v>
      </c>
      <c r="H24" s="127">
        <f>+formulier!F148</f>
        <v>0</v>
      </c>
      <c r="I24" s="127">
        <f>+formulier!G148</f>
        <v>0</v>
      </c>
      <c r="J24" s="127">
        <f>+formulier!H148</f>
        <v>0</v>
      </c>
      <c r="K24" s="230">
        <f>+formulier!I148</f>
        <v>0</v>
      </c>
      <c r="L24" s="152">
        <f>+formulier!J148</f>
        <v>0</v>
      </c>
      <c r="M24" s="127">
        <f>+formulier!K148</f>
        <v>0</v>
      </c>
      <c r="N24" s="127">
        <f>+formulier!L148</f>
        <v>0</v>
      </c>
      <c r="O24" s="127">
        <f>+formulier!M148</f>
        <v>0</v>
      </c>
      <c r="P24" s="127">
        <f>+formulier!N148</f>
        <v>0</v>
      </c>
      <c r="Q24" s="230">
        <f>+formulier!O148</f>
        <v>0</v>
      </c>
      <c r="R24" s="211"/>
      <c r="S24" s="212"/>
      <c r="T24" s="245"/>
      <c r="U24" s="8"/>
      <c r="V24" s="8"/>
    </row>
    <row r="25" spans="2:22" ht="18.75" customHeight="1">
      <c r="B25" s="211" t="s">
        <v>55</v>
      </c>
      <c r="C25" s="11">
        <v>17</v>
      </c>
      <c r="D25" s="218" t="s">
        <v>203</v>
      </c>
      <c r="E25" s="220">
        <v>1432</v>
      </c>
      <c r="F25" s="152">
        <f>+formulier!D176</f>
        <v>0</v>
      </c>
      <c r="G25" s="127">
        <f>+formulier!E176</f>
        <v>0</v>
      </c>
      <c r="H25" s="127">
        <f>+formulier!F176</f>
        <v>0</v>
      </c>
      <c r="I25" s="127">
        <f>+formulier!G176</f>
        <v>0</v>
      </c>
      <c r="J25" s="127">
        <f>+formulier!H176</f>
        <v>0</v>
      </c>
      <c r="K25" s="230">
        <f>+formulier!I176</f>
        <v>0</v>
      </c>
      <c r="L25" s="152">
        <f>+formulier!J176</f>
        <v>0</v>
      </c>
      <c r="M25" s="127">
        <f>+formulier!K176</f>
        <v>0</v>
      </c>
      <c r="N25" s="127">
        <f>+formulier!L176</f>
        <v>0</v>
      </c>
      <c r="O25" s="127">
        <f>+formulier!M176</f>
        <v>0</v>
      </c>
      <c r="P25" s="127">
        <f>+formulier!N176</f>
        <v>0</v>
      </c>
      <c r="Q25" s="230">
        <f>+formulier!O176</f>
        <v>0</v>
      </c>
      <c r="R25" s="211"/>
      <c r="S25" s="212"/>
      <c r="T25" s="245"/>
      <c r="U25" s="8"/>
      <c r="V25" s="8"/>
    </row>
    <row r="26" spans="2:22" ht="18.75" customHeight="1" thickBot="1">
      <c r="B26" s="211" t="s">
        <v>58</v>
      </c>
      <c r="C26" s="56">
        <v>13</v>
      </c>
      <c r="D26" s="217" t="s">
        <v>190</v>
      </c>
      <c r="E26" s="220">
        <v>1328.5</v>
      </c>
      <c r="F26" s="152">
        <f>+formulier!D218</f>
        <v>0</v>
      </c>
      <c r="G26" s="5">
        <f>+formulier!E218</f>
        <v>0</v>
      </c>
      <c r="H26" s="5">
        <f>+formulier!F218</f>
        <v>0</v>
      </c>
      <c r="I26" s="5">
        <f>+formulier!G218</f>
        <v>0</v>
      </c>
      <c r="J26" s="5">
        <f>+formulier!H218</f>
        <v>0</v>
      </c>
      <c r="K26" s="145">
        <f>+formulier!I218</f>
        <v>0</v>
      </c>
      <c r="L26" s="149">
        <f>+formulier!J218</f>
        <v>0</v>
      </c>
      <c r="M26" s="5">
        <f>+formulier!K218</f>
        <v>0</v>
      </c>
      <c r="N26" s="5">
        <f>+formulier!L218</f>
        <v>0</v>
      </c>
      <c r="O26" s="5">
        <f>+formulier!M218</f>
        <v>0</v>
      </c>
      <c r="P26" s="5">
        <f>+formulier!N218</f>
        <v>0</v>
      </c>
      <c r="Q26" s="145">
        <f>+formulier!O218</f>
        <v>0</v>
      </c>
      <c r="R26" s="211"/>
      <c r="S26" s="212"/>
      <c r="T26" s="245"/>
      <c r="U26" s="8"/>
      <c r="V26" s="8"/>
    </row>
    <row r="27" spans="2:22" ht="18.75" customHeight="1" thickBot="1">
      <c r="B27" s="211" t="s">
        <v>59</v>
      </c>
      <c r="C27" s="11">
        <v>22</v>
      </c>
      <c r="D27" s="218" t="s">
        <v>30</v>
      </c>
      <c r="E27" s="220">
        <v>1268.5</v>
      </c>
      <c r="F27" s="152">
        <f>+formulier!D232</f>
        <v>0</v>
      </c>
      <c r="G27" s="127">
        <f>+formulier!E232</f>
        <v>0</v>
      </c>
      <c r="H27" s="127">
        <f>+formulier!F232</f>
        <v>0</v>
      </c>
      <c r="I27" s="127">
        <f>+formulier!G232</f>
        <v>0</v>
      </c>
      <c r="J27" s="127">
        <f>+formulier!H232</f>
        <v>0</v>
      </c>
      <c r="K27" s="230">
        <f>+formulier!I232</f>
        <v>0</v>
      </c>
      <c r="L27" s="152">
        <f>+formulier!J232</f>
        <v>0</v>
      </c>
      <c r="M27" s="127">
        <f>+formulier!K232</f>
        <v>0</v>
      </c>
      <c r="N27" s="127">
        <f>+formulier!L232</f>
        <v>0</v>
      </c>
      <c r="O27" s="127">
        <f>+formulier!M232</f>
        <v>0</v>
      </c>
      <c r="P27" s="127">
        <f>+formulier!N232</f>
        <v>0</v>
      </c>
      <c r="Q27" s="230">
        <f>+formulier!O232</f>
        <v>0</v>
      </c>
      <c r="R27" s="211"/>
      <c r="S27" s="212"/>
      <c r="T27" s="245"/>
      <c r="U27" s="8"/>
      <c r="V27" s="8"/>
    </row>
    <row r="28" spans="2:22" ht="18.75" customHeight="1" thickBot="1">
      <c r="B28" s="211" t="s">
        <v>61</v>
      </c>
      <c r="C28" s="11" t="s">
        <v>72</v>
      </c>
      <c r="D28" s="218" t="s">
        <v>70</v>
      </c>
      <c r="E28" s="220">
        <v>1186</v>
      </c>
      <c r="F28" s="152">
        <f>+formulier!D260</f>
        <v>0</v>
      </c>
      <c r="G28" s="127">
        <f>+formulier!E260</f>
        <v>0</v>
      </c>
      <c r="H28" s="127">
        <f>+formulier!F260</f>
        <v>0</v>
      </c>
      <c r="I28" s="127">
        <f>+formulier!G260</f>
        <v>0</v>
      </c>
      <c r="J28" s="127">
        <f>+formulier!H260</f>
        <v>0</v>
      </c>
      <c r="K28" s="230">
        <f>+formulier!I260</f>
        <v>0</v>
      </c>
      <c r="L28" s="152">
        <f>+formulier!J260</f>
        <v>0</v>
      </c>
      <c r="M28" s="127">
        <f>+formulier!K260</f>
        <v>0</v>
      </c>
      <c r="N28" s="127">
        <f>+formulier!L260</f>
        <v>0</v>
      </c>
      <c r="O28" s="127">
        <f>+formulier!M260</f>
        <v>0</v>
      </c>
      <c r="P28" s="127">
        <f>+formulier!N260</f>
        <v>0</v>
      </c>
      <c r="Q28" s="230">
        <f>+formulier!O260</f>
        <v>0</v>
      </c>
      <c r="R28" s="211"/>
      <c r="S28" s="212"/>
      <c r="T28" s="245"/>
      <c r="U28" s="8"/>
      <c r="V28" s="8"/>
    </row>
    <row r="29" spans="2:22" ht="18.75" customHeight="1" thickBot="1">
      <c r="B29" s="213" t="s">
        <v>63</v>
      </c>
      <c r="C29" s="214">
        <v>19</v>
      </c>
      <c r="D29" s="219" t="s">
        <v>207</v>
      </c>
      <c r="E29" s="221">
        <v>1122</v>
      </c>
      <c r="F29" s="231">
        <f>+formulier!D288</f>
        <v>0</v>
      </c>
      <c r="G29" s="222">
        <f>+formulier!E288</f>
        <v>0</v>
      </c>
      <c r="H29" s="222">
        <f>+formulier!F288</f>
        <v>0</v>
      </c>
      <c r="I29" s="222">
        <f>+formulier!G288</f>
        <v>0</v>
      </c>
      <c r="J29" s="222">
        <f>+formulier!H288</f>
        <v>0</v>
      </c>
      <c r="K29" s="216">
        <f>+formulier!I288</f>
        <v>0</v>
      </c>
      <c r="L29" s="231">
        <f>+formulier!J288</f>
        <v>0</v>
      </c>
      <c r="M29" s="222">
        <f>+formulier!K288</f>
        <v>0</v>
      </c>
      <c r="N29" s="222">
        <f>+formulier!L288</f>
        <v>0</v>
      </c>
      <c r="O29" s="222">
        <f>+formulier!M288</f>
        <v>0</v>
      </c>
      <c r="P29" s="222">
        <f>+formulier!N288</f>
        <v>0</v>
      </c>
      <c r="Q29" s="216">
        <f>+formulier!O288</f>
        <v>0</v>
      </c>
      <c r="R29" s="213"/>
      <c r="S29" s="216"/>
      <c r="T29" s="246"/>
      <c r="U29" s="21"/>
      <c r="V29" s="21"/>
    </row>
  </sheetData>
  <mergeCells count="2">
    <mergeCell ref="R2:S2"/>
    <mergeCell ref="T2:U2"/>
  </mergeCells>
  <printOptions/>
  <pageMargins left="0.75" right="0.75" top="0.41" bottom="0.65" header="0.3" footer="0.5"/>
  <pageSetup fitToHeight="1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Menno van Heumen</cp:lastModifiedBy>
  <cp:lastPrinted>2013-02-18T12:57:00Z</cp:lastPrinted>
  <dcterms:created xsi:type="dcterms:W3CDTF">1996-10-14T23:33:28Z</dcterms:created>
  <dcterms:modified xsi:type="dcterms:W3CDTF">2013-03-11T21:27:29Z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